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0" yWindow="-20" windowWidth="22860" windowHeight="15260"/>
  </bookViews>
  <sheets>
    <sheet name="BankLoan" sheetId="1" r:id="rId1"/>
    <sheet name="Bank-Points" sheetId="2" r:id="rId2"/>
    <sheet name="Rabbits" sheetId="3" r:id="rId3"/>
    <sheet name="People" sheetId="4" r:id="rId4"/>
  </sheets>
  <definedNames>
    <definedName name="Interest">BankLoan!$H$10</definedName>
    <definedName name="_xlnm.Print_Area" localSheetId="0">BankLoan!$A$1:$H$42</definedName>
    <definedName name="Print_Area_MI">BankLoan!$A$1:$G$18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D8" i="4"/>
  <c r="C8" i="4"/>
  <c r="B8" i="4"/>
  <c r="B9" i="4"/>
  <c r="C9" i="4"/>
  <c r="C10" i="4"/>
  <c r="D9" i="4"/>
  <c r="D10" i="4"/>
  <c r="B9" i="3"/>
  <c r="B9" i="1"/>
  <c r="C9" i="1"/>
  <c r="D9" i="1"/>
  <c r="E9" i="1"/>
  <c r="B10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D10" i="3"/>
  <c r="D9" i="3"/>
  <c r="C9" i="3"/>
  <c r="B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D9" i="2"/>
  <c r="C9" i="2"/>
  <c r="B10" i="4"/>
  <c r="C11" i="4"/>
  <c r="D11" i="4"/>
  <c r="B11" i="4"/>
  <c r="B12" i="4"/>
  <c r="E9" i="3"/>
  <c r="B10" i="3"/>
  <c r="C10" i="3"/>
  <c r="E10" i="3"/>
  <c r="B11" i="3"/>
  <c r="C10" i="1"/>
  <c r="E10" i="1"/>
  <c r="B11" i="1"/>
  <c r="E9" i="2"/>
  <c r="B10" i="2"/>
  <c r="C10" i="2"/>
  <c r="E10" i="2"/>
  <c r="B11" i="2"/>
  <c r="C37" i="1"/>
  <c r="C35" i="1"/>
  <c r="D12" i="4"/>
  <c r="C12" i="4"/>
  <c r="C11" i="1"/>
  <c r="E11" i="1"/>
  <c r="B12" i="1"/>
  <c r="C11" i="3"/>
  <c r="E11" i="3"/>
  <c r="B12" i="3"/>
  <c r="C11" i="2"/>
  <c r="E11" i="2"/>
  <c r="B12" i="2"/>
  <c r="C13" i="4"/>
  <c r="D13" i="4"/>
  <c r="B13" i="4"/>
  <c r="C12" i="3"/>
  <c r="E12" i="3"/>
  <c r="B13" i="3"/>
  <c r="C12" i="1"/>
  <c r="E12" i="1"/>
  <c r="B13" i="1"/>
  <c r="C12" i="2"/>
  <c r="E12" i="2"/>
  <c r="B13" i="2"/>
  <c r="C14" i="4"/>
  <c r="B14" i="4"/>
  <c r="C15" i="4"/>
  <c r="B15" i="4"/>
  <c r="C16" i="4"/>
  <c r="D14" i="4"/>
  <c r="D15" i="4"/>
  <c r="C13" i="3"/>
  <c r="E13" i="3"/>
  <c r="B14" i="3"/>
  <c r="C13" i="1"/>
  <c r="E13" i="1"/>
  <c r="B14" i="1"/>
  <c r="C13" i="2"/>
  <c r="E13" i="2"/>
  <c r="B14" i="2"/>
  <c r="D16" i="4"/>
  <c r="D17" i="4"/>
  <c r="B16" i="4"/>
  <c r="B17" i="4"/>
  <c r="C14" i="1"/>
  <c r="E14" i="1"/>
  <c r="B15" i="1"/>
  <c r="C14" i="3"/>
  <c r="E14" i="3"/>
  <c r="B15" i="3"/>
  <c r="C14" i="2"/>
  <c r="E14" i="2"/>
  <c r="B15" i="2"/>
  <c r="C17" i="4"/>
  <c r="C18" i="4"/>
  <c r="C15" i="3"/>
  <c r="E15" i="3"/>
  <c r="B16" i="3"/>
  <c r="C15" i="1"/>
  <c r="E15" i="1"/>
  <c r="B16" i="1"/>
  <c r="C15" i="2"/>
  <c r="E15" i="2"/>
  <c r="B16" i="2"/>
  <c r="D18" i="4"/>
  <c r="D19" i="4"/>
  <c r="B18" i="4"/>
  <c r="B19" i="4"/>
  <c r="C16" i="1"/>
  <c r="E16" i="1"/>
  <c r="B17" i="1"/>
  <c r="C16" i="3"/>
  <c r="E16" i="3"/>
  <c r="B17" i="3"/>
  <c r="C16" i="2"/>
  <c r="E16" i="2"/>
  <c r="B17" i="2"/>
  <c r="C19" i="4"/>
  <c r="C20" i="4"/>
  <c r="C17" i="1"/>
  <c r="E17" i="1"/>
  <c r="B18" i="1"/>
  <c r="C17" i="3"/>
  <c r="E17" i="3"/>
  <c r="B18" i="3"/>
  <c r="C17" i="2"/>
  <c r="E17" i="2"/>
  <c r="B18" i="2"/>
  <c r="D20" i="4"/>
  <c r="D21" i="4"/>
  <c r="B20" i="4"/>
  <c r="B21" i="4"/>
  <c r="C18" i="3"/>
  <c r="E18" i="3"/>
  <c r="B19" i="3"/>
  <c r="C18" i="1"/>
  <c r="E18" i="1"/>
  <c r="B19" i="1"/>
  <c r="C18" i="2"/>
  <c r="E18" i="2"/>
  <c r="B19" i="2"/>
  <c r="C21" i="4"/>
  <c r="C22" i="4"/>
  <c r="C19" i="1"/>
  <c r="E19" i="1"/>
  <c r="B20" i="1"/>
  <c r="C19" i="3"/>
  <c r="E19" i="3"/>
  <c r="B20" i="3"/>
  <c r="C19" i="2"/>
  <c r="E19" i="2"/>
  <c r="B20" i="2"/>
  <c r="B22" i="4"/>
  <c r="B23" i="4"/>
  <c r="D22" i="4"/>
  <c r="D23" i="4"/>
  <c r="C20" i="3"/>
  <c r="E20" i="3"/>
  <c r="B21" i="3"/>
  <c r="C20" i="1"/>
  <c r="E20" i="1"/>
  <c r="B21" i="1"/>
  <c r="C20" i="2"/>
  <c r="E20" i="2"/>
  <c r="B21" i="2"/>
  <c r="C23" i="4"/>
  <c r="C24" i="4"/>
  <c r="C21" i="1"/>
  <c r="E21" i="1"/>
  <c r="B22" i="1"/>
  <c r="C21" i="3"/>
  <c r="E21" i="3"/>
  <c r="B22" i="3"/>
  <c r="C21" i="2"/>
  <c r="E21" i="2"/>
  <c r="B22" i="2"/>
  <c r="D24" i="4"/>
  <c r="D25" i="4"/>
  <c r="B24" i="4"/>
  <c r="B25" i="4"/>
  <c r="C22" i="1"/>
  <c r="E22" i="1"/>
  <c r="B23" i="1"/>
  <c r="C22" i="3"/>
  <c r="E22" i="3"/>
  <c r="B23" i="3"/>
  <c r="C22" i="2"/>
  <c r="E22" i="2"/>
  <c r="B23" i="2"/>
  <c r="C25" i="4"/>
  <c r="C26" i="4"/>
  <c r="B26" i="4"/>
  <c r="B27" i="4"/>
  <c r="C23" i="3"/>
  <c r="E23" i="3"/>
  <c r="B24" i="3"/>
  <c r="C23" i="1"/>
  <c r="E23" i="1"/>
  <c r="B24" i="1"/>
  <c r="C23" i="2"/>
  <c r="E23" i="2"/>
  <c r="B24" i="2"/>
  <c r="D26" i="4"/>
  <c r="D27" i="4"/>
  <c r="C27" i="4"/>
  <c r="C24" i="1"/>
  <c r="E24" i="1"/>
  <c r="B25" i="1"/>
  <c r="C24" i="3"/>
  <c r="E24" i="3"/>
  <c r="B25" i="3"/>
  <c r="C24" i="2"/>
  <c r="E24" i="2"/>
  <c r="B25" i="2"/>
  <c r="C25" i="1"/>
  <c r="E25" i="1"/>
  <c r="B26" i="1"/>
  <c r="C25" i="3"/>
  <c r="E25" i="3"/>
  <c r="B26" i="3"/>
  <c r="C25" i="2"/>
  <c r="E25" i="2"/>
  <c r="B26" i="2"/>
  <c r="C26" i="3"/>
  <c r="E26" i="3"/>
  <c r="B27" i="3"/>
  <c r="C26" i="1"/>
  <c r="E26" i="1"/>
  <c r="B27" i="1"/>
  <c r="C26" i="2"/>
  <c r="E26" i="2"/>
  <c r="B27" i="2"/>
  <c r="C27" i="1"/>
  <c r="E27" i="1"/>
  <c r="B28" i="1"/>
  <c r="C27" i="3"/>
  <c r="E27" i="3"/>
  <c r="B28" i="3"/>
  <c r="C27" i="2"/>
  <c r="E27" i="2"/>
  <c r="B28" i="2"/>
  <c r="C28" i="3"/>
  <c r="E28" i="3"/>
  <c r="C28" i="1"/>
  <c r="E28" i="1"/>
  <c r="C28" i="2"/>
  <c r="E28" i="2"/>
</calcChain>
</file>

<file path=xl/sharedStrings.xml><?xml version="1.0" encoding="utf-8"?>
<sst xmlns="http://schemas.openxmlformats.org/spreadsheetml/2006/main" count="124" uniqueCount="89">
  <si>
    <t>Jan. 1</t>
  </si>
  <si>
    <t>Year's</t>
  </si>
  <si>
    <t>Year-End</t>
  </si>
  <si>
    <t>Year</t>
  </si>
  <si>
    <t>Balance</t>
  </si>
  <si>
    <t>Interest</t>
  </si>
  <si>
    <t>Payment</t>
  </si>
  <si>
    <t>Principal</t>
  </si>
  <si>
    <t xml:space="preserve">Interest </t>
  </si>
  <si>
    <t>Number of Years</t>
  </si>
  <si>
    <t>Payments per year</t>
  </si>
  <si>
    <t>Implied interest rate</t>
  </si>
  <si>
    <t>Excel Functions</t>
  </si>
  <si>
    <t>Loan Terms</t>
  </si>
  <si>
    <t>=RATE(nper,pmt,pv,[fv],[type],[guess])</t>
  </si>
  <si>
    <t>Payment needed</t>
  </si>
  <si>
    <t>Rate()</t>
  </si>
  <si>
    <t>PPMT()</t>
  </si>
  <si>
    <t>Research Seminar on Urban Information Systems</t>
  </si>
  <si>
    <t>Compare above 'simulation' with related Excel Functions</t>
  </si>
  <si>
    <t>with different duration &amp; interest rates</t>
  </si>
  <si>
    <t xml:space="preserve">Problem 1: How to compare Bank Loan terms </t>
  </si>
  <si>
    <t>Problem 2:  Suppose one of the Banks also charges 2 points</t>
  </si>
  <si>
    <t>(That is, forfeit additional 2% of loan on day one )</t>
  </si>
  <si>
    <t>Is 1/2 % lower interest worth 2 points?</t>
  </si>
  <si>
    <t>Lab Exercise -- Utilizing a simple formal model of Bank Loans</t>
  </si>
  <si>
    <t>Points</t>
  </si>
  <si>
    <t>One possibility: finance the 2% up front (and add to the loan)</t>
  </si>
  <si>
    <t>Notes</t>
  </si>
  <si>
    <t>There are many ways to model points depending on financial details</t>
  </si>
  <si>
    <t>There are many other subtleties to bank loan terms:</t>
  </si>
  <si>
    <t>An 'accurate' complicated model may not match your situation</t>
  </si>
  <si>
    <t>'Best' model is not necessarily the most complicated one</t>
  </si>
  <si>
    <t>'Best' model is simplest model that addresses key uncertainties</t>
  </si>
  <si>
    <t>Useful models aid thinking about first and second order effects</t>
  </si>
  <si>
    <t xml:space="preserve">Lab Exercise -- Transforming bank loan model to birth-death model </t>
  </si>
  <si>
    <t>...by changing only the column headings</t>
  </si>
  <si>
    <t>Rabbits</t>
  </si>
  <si>
    <t>Births</t>
  </si>
  <si>
    <t>Deaths</t>
  </si>
  <si>
    <t>Lab Exercise -- Adding point to the simple formal model of Bank Loans</t>
  </si>
  <si>
    <t>-- use 'micro' model of annual change to simulate long term behavior</t>
  </si>
  <si>
    <t>-- early termination penalty, refinancing possibilities, etc.</t>
  </si>
  <si>
    <t>'Rabbit' model has same basic structure as bank loan model</t>
  </si>
  <si>
    <t>But, deaths should probably be proportional to population - not constant</t>
  </si>
  <si>
    <t>Recognize relationships between long term behavior and short term parameters</t>
  </si>
  <si>
    <t>-- steady state (dynamic) equilibrium if annual births = annual deaths</t>
  </si>
  <si>
    <t>-- long term stability may not depend on initial conditions</t>
  </si>
  <si>
    <t>Problem 3: Convert Bank Loan model to birth-death model for 'rabbits'</t>
  </si>
  <si>
    <t>Problem 4: Vary Birth/Death Rates by Age Groups to Build a Cohort Survival Model</t>
  </si>
  <si>
    <t>11.522</t>
  </si>
  <si>
    <t>…to build a not-so-simple population projection model</t>
  </si>
  <si>
    <t>YEAR</t>
  </si>
  <si>
    <t>KIDS</t>
  </si>
  <si>
    <t>ADULTS</t>
  </si>
  <si>
    <t>SENIORS</t>
  </si>
  <si>
    <t>TABLE OF PARAMETER VALUES</t>
  </si>
  <si>
    <t>Group</t>
  </si>
  <si>
    <t>Initial</t>
  </si>
  <si>
    <t>Death</t>
  </si>
  <si>
    <t>Birth</t>
  </si>
  <si>
    <t>Aging</t>
  </si>
  <si>
    <t>Kids</t>
  </si>
  <si>
    <t>Adults</t>
  </si>
  <si>
    <t>Seniors</t>
  </si>
  <si>
    <t>Kids:</t>
  </si>
  <si>
    <t>0 to 19 years old</t>
  </si>
  <si>
    <t>Adults:</t>
  </si>
  <si>
    <t>20 to 59 years old</t>
  </si>
  <si>
    <t>Seniors:</t>
  </si>
  <si>
    <t>&gt;60 years old</t>
  </si>
  <si>
    <t>Do you understand why the 'Aging' parameters are constrained</t>
  </si>
  <si>
    <t>by our definition of the age categories?</t>
  </si>
  <si>
    <t>This aging effect is approximately uniform - we can check results later</t>
  </si>
  <si>
    <t>to be sure it is not a potentially large source of error</t>
  </si>
  <si>
    <t>a separate column.  Do you understand each formula for the second year?</t>
  </si>
  <si>
    <t>Note that long term equilibrium does not depend on the initial conditions</t>
  </si>
  <si>
    <t>Instead of one 'state' variable (that is, the loan balance or population size)</t>
  </si>
  <si>
    <t>we now have three: the number of kids, adults, and seniors</t>
  </si>
  <si>
    <t>and many more parameters</t>
  </si>
  <si>
    <t>each state in the Nth year as a function of the parameters</t>
  </si>
  <si>
    <t>Can you write out these dynamic equilibrium equations?</t>
  </si>
  <si>
    <t>Experiment with the birth and death rates.  Can you find plausible rates</t>
  </si>
  <si>
    <t>that lead to long term growth, decline, and stability?</t>
  </si>
  <si>
    <t>(except for extreme cases). Stability, vs. growth, vs. decline depends</t>
  </si>
  <si>
    <t>upon algebraic equations we could write for the net growth of</t>
  </si>
  <si>
    <t>How might you include in/out migration in the model?</t>
  </si>
  <si>
    <t>=PPMT(rate,per,nper,pv,[fv],[type])</t>
  </si>
  <si>
    <t>The formulas are now more complex so we did not spell out each term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</si>
</sst>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0.000%"/>
    <numFmt numFmtId="170" formatCode="0.0000%"/>
    <numFmt numFmtId="171" formatCode="_(* #,##0_);_(* \(#,##0\);_(* &quot;-&quot;??_);_(@_)"/>
    <numFmt numFmtId="172" formatCode="0_)"/>
    <numFmt numFmtId="173" formatCode="0.0%"/>
    <numFmt numFmtId="174" formatCode="_(&quot;$&quot;* #,##0_);_(&quot;$&quot;* \(#,##0\);_(&quot;$&quot;* &quot;-&quot;??_);_(@_)"/>
  </numFmts>
  <fonts count="11" x14ac:knownFonts="1">
    <font>
      <sz val="10"/>
      <name val="Courier"/>
    </font>
    <font>
      <sz val="10"/>
      <name val="MS Sans Serif"/>
    </font>
    <font>
      <b/>
      <sz val="10"/>
      <name val="Courier"/>
    </font>
    <font>
      <sz val="10"/>
      <name val="Courie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ourier"/>
    </font>
    <font>
      <sz val="12"/>
      <color rgb="FF666666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168" fontId="0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80">
    <xf numFmtId="168" fontId="0" fillId="0" borderId="0" xfId="0"/>
    <xf numFmtId="168" fontId="2" fillId="0" borderId="0" xfId="0" applyFont="1" applyAlignment="1">
      <alignment horizontal="right"/>
    </xf>
    <xf numFmtId="168" fontId="0" fillId="0" borderId="0" xfId="0" applyFont="1"/>
    <xf numFmtId="1" fontId="0" fillId="0" borderId="0" xfId="0" applyNumberFormat="1" applyFont="1"/>
    <xf numFmtId="168" fontId="2" fillId="0" borderId="0" xfId="0" quotePrefix="1" applyFont="1" applyAlignment="1">
      <alignment horizontal="right"/>
    </xf>
    <xf numFmtId="168" fontId="4" fillId="0" borderId="0" xfId="0" applyFont="1"/>
    <xf numFmtId="168" fontId="5" fillId="0" borderId="0" xfId="0" applyNumberFormat="1" applyFont="1" applyAlignment="1" applyProtection="1">
      <alignment horizontal="left"/>
    </xf>
    <xf numFmtId="168" fontId="5" fillId="0" borderId="0" xfId="0" applyFont="1"/>
    <xf numFmtId="168" fontId="6" fillId="0" borderId="0" xfId="0" applyNumberFormat="1" applyFont="1" applyAlignment="1" applyProtection="1">
      <alignment horizontal="left"/>
    </xf>
    <xf numFmtId="168" fontId="6" fillId="0" borderId="0" xfId="0" applyFont="1"/>
    <xf numFmtId="168" fontId="6" fillId="0" borderId="0" xfId="0" quotePrefix="1" applyFont="1"/>
    <xf numFmtId="168" fontId="0" fillId="0" borderId="0" xfId="0" applyBorder="1"/>
    <xf numFmtId="168" fontId="7" fillId="0" borderId="0" xfId="0" applyFont="1"/>
    <xf numFmtId="168" fontId="4" fillId="0" borderId="0" xfId="0" applyNumberFormat="1" applyFont="1" applyProtection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8" fontId="6" fillId="0" borderId="0" xfId="0" applyFont="1" applyAlignment="1">
      <alignment horizontal="right"/>
    </xf>
    <xf numFmtId="168" fontId="6" fillId="0" borderId="0" xfId="0" applyNumberFormat="1" applyFont="1" applyAlignment="1" applyProtection="1">
      <alignment horizontal="right"/>
    </xf>
    <xf numFmtId="165" fontId="5" fillId="0" borderId="0" xfId="0" applyNumberFormat="1" applyFont="1" applyBorder="1"/>
    <xf numFmtId="169" fontId="5" fillId="0" borderId="0" xfId="1" applyNumberFormat="1" applyFont="1" applyBorder="1"/>
    <xf numFmtId="164" fontId="5" fillId="0" borderId="0" xfId="1" applyNumberFormat="1" applyFont="1" applyBorder="1"/>
    <xf numFmtId="170" fontId="5" fillId="0" borderId="0" xfId="1" applyNumberFormat="1" applyFont="1"/>
    <xf numFmtId="168" fontId="5" fillId="0" borderId="0" xfId="0" quotePrefix="1" applyFont="1"/>
    <xf numFmtId="2" fontId="5" fillId="0" borderId="0" xfId="0" applyNumberFormat="1" applyFont="1"/>
    <xf numFmtId="168" fontId="8" fillId="0" borderId="0" xfId="0" applyFont="1"/>
    <xf numFmtId="168" fontId="4" fillId="0" borderId="0" xfId="0" applyFont="1" applyBorder="1"/>
    <xf numFmtId="168" fontId="5" fillId="0" borderId="0" xfId="0" applyFont="1" applyBorder="1"/>
    <xf numFmtId="168" fontId="6" fillId="0" borderId="0" xfId="0" applyFont="1" applyBorder="1" applyAlignment="1">
      <alignment horizontal="right"/>
    </xf>
    <xf numFmtId="10" fontId="5" fillId="0" borderId="0" xfId="1" applyNumberFormat="1" applyFont="1" applyBorder="1"/>
    <xf numFmtId="168" fontId="5" fillId="0" borderId="0" xfId="0" applyFont="1" applyAlignment="1" applyProtection="1">
      <alignment horizontal="left"/>
    </xf>
    <xf numFmtId="168" fontId="6" fillId="0" borderId="0" xfId="0" applyFont="1" applyAlignment="1" applyProtection="1">
      <alignment horizontal="right"/>
    </xf>
    <xf numFmtId="168" fontId="4" fillId="0" borderId="0" xfId="0" applyFont="1" applyProtection="1"/>
    <xf numFmtId="168" fontId="9" fillId="0" borderId="0" xfId="0" quotePrefix="1" applyFont="1"/>
    <xf numFmtId="171" fontId="4" fillId="0" borderId="1" xfId="2" applyNumberFormat="1" applyFont="1" applyBorder="1"/>
    <xf numFmtId="171" fontId="4" fillId="0" borderId="2" xfId="2" applyNumberFormat="1" applyFont="1" applyBorder="1"/>
    <xf numFmtId="171" fontId="4" fillId="0" borderId="3" xfId="2" applyNumberFormat="1" applyFont="1" applyBorder="1"/>
    <xf numFmtId="171" fontId="4" fillId="0" borderId="4" xfId="2" applyNumberFormat="1" applyFont="1" applyBorder="1"/>
    <xf numFmtId="171" fontId="4" fillId="0" borderId="0" xfId="2" applyNumberFormat="1" applyFont="1" applyBorder="1"/>
    <xf numFmtId="171" fontId="4" fillId="0" borderId="5" xfId="2" applyNumberFormat="1" applyFont="1" applyBorder="1"/>
    <xf numFmtId="171" fontId="4" fillId="0" borderId="6" xfId="2" applyNumberFormat="1" applyFont="1" applyBorder="1"/>
    <xf numFmtId="171" fontId="4" fillId="0" borderId="7" xfId="2" applyNumberFormat="1" applyFont="1" applyBorder="1"/>
    <xf numFmtId="171" fontId="4" fillId="0" borderId="8" xfId="2" applyNumberFormat="1" applyFont="1" applyBorder="1"/>
    <xf numFmtId="171" fontId="5" fillId="0" borderId="0" xfId="2" applyNumberFormat="1" applyFont="1" applyBorder="1"/>
    <xf numFmtId="164" fontId="4" fillId="0" borderId="1" xfId="2" applyNumberFormat="1" applyFont="1" applyBorder="1"/>
    <xf numFmtId="164" fontId="4" fillId="0" borderId="2" xfId="2" applyNumberFormat="1" applyFont="1" applyBorder="1"/>
    <xf numFmtId="164" fontId="4" fillId="0" borderId="3" xfId="2" applyNumberFormat="1" applyFont="1" applyBorder="1"/>
    <xf numFmtId="164" fontId="4" fillId="0" borderId="4" xfId="2" applyNumberFormat="1" applyFont="1" applyBorder="1"/>
    <xf numFmtId="164" fontId="4" fillId="0" borderId="0" xfId="2" applyNumberFormat="1" applyFont="1" applyBorder="1"/>
    <xf numFmtId="164" fontId="4" fillId="0" borderId="5" xfId="2" applyNumberFormat="1" applyFont="1" applyBorder="1"/>
    <xf numFmtId="164" fontId="4" fillId="0" borderId="6" xfId="2" applyNumberFormat="1" applyFont="1" applyBorder="1"/>
    <xf numFmtId="164" fontId="4" fillId="0" borderId="7" xfId="2" applyNumberFormat="1" applyFont="1" applyBorder="1"/>
    <xf numFmtId="164" fontId="4" fillId="0" borderId="8" xfId="2" applyNumberFormat="1" applyFont="1" applyBorder="1"/>
    <xf numFmtId="168" fontId="5" fillId="0" borderId="0" xfId="0" quotePrefix="1" applyFont="1" applyAlignment="1" applyProtection="1">
      <alignment horizontal="left"/>
    </xf>
    <xf numFmtId="168" fontId="5" fillId="0" borderId="0" xfId="0" applyFont="1" applyAlignment="1" applyProtection="1">
      <alignment horizontal="right"/>
    </xf>
    <xf numFmtId="168" fontId="5" fillId="0" borderId="0" xfId="0" applyFont="1" applyAlignment="1"/>
    <xf numFmtId="168" fontId="5" fillId="0" borderId="9" xfId="0" applyFont="1" applyBorder="1" applyProtection="1"/>
    <xf numFmtId="10" fontId="5" fillId="0" borderId="10" xfId="0" applyNumberFormat="1" applyFont="1" applyBorder="1" applyProtection="1"/>
    <xf numFmtId="173" fontId="5" fillId="2" borderId="9" xfId="0" applyNumberFormat="1" applyFont="1" applyFill="1" applyBorder="1" applyProtection="1"/>
    <xf numFmtId="173" fontId="5" fillId="2" borderId="10" xfId="0" applyNumberFormat="1" applyFont="1" applyFill="1" applyBorder="1" applyProtection="1"/>
    <xf numFmtId="168" fontId="10" fillId="0" borderId="0" xfId="0" applyFont="1" applyProtection="1"/>
    <xf numFmtId="172" fontId="10" fillId="0" borderId="1" xfId="0" applyNumberFormat="1" applyFont="1" applyBorder="1" applyProtection="1"/>
    <xf numFmtId="172" fontId="10" fillId="0" borderId="2" xfId="0" applyNumberFormat="1" applyFont="1" applyBorder="1" applyProtection="1"/>
    <xf numFmtId="172" fontId="10" fillId="0" borderId="3" xfId="0" applyNumberFormat="1" applyFont="1" applyBorder="1" applyProtection="1"/>
    <xf numFmtId="172" fontId="10" fillId="0" borderId="4" xfId="0" applyNumberFormat="1" applyFont="1" applyBorder="1" applyProtection="1"/>
    <xf numFmtId="172" fontId="10" fillId="0" borderId="0" xfId="0" applyNumberFormat="1" applyFont="1" applyBorder="1" applyProtection="1"/>
    <xf numFmtId="172" fontId="10" fillId="0" borderId="5" xfId="0" applyNumberFormat="1" applyFont="1" applyBorder="1" applyProtection="1"/>
    <xf numFmtId="172" fontId="10" fillId="0" borderId="6" xfId="0" applyNumberFormat="1" applyFont="1" applyBorder="1" applyProtection="1"/>
    <xf numFmtId="172" fontId="10" fillId="0" borderId="7" xfId="0" applyNumberFormat="1" applyFont="1" applyBorder="1" applyProtection="1"/>
    <xf numFmtId="172" fontId="10" fillId="0" borderId="8" xfId="0" applyNumberFormat="1" applyFont="1" applyBorder="1" applyProtection="1"/>
    <xf numFmtId="168" fontId="10" fillId="0" borderId="0" xfId="0" applyFont="1"/>
    <xf numFmtId="168" fontId="8" fillId="0" borderId="0" xfId="0" quotePrefix="1" applyFont="1"/>
    <xf numFmtId="164" fontId="5" fillId="0" borderId="0" xfId="0" applyNumberFormat="1" applyFont="1" applyBorder="1"/>
    <xf numFmtId="174" fontId="5" fillId="0" borderId="0" xfId="3" applyNumberFormat="1" applyFont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People!$B$7</c:f>
              <c:strCache>
                <c:ptCount val="1"/>
                <c:pt idx="0">
                  <c:v>KIDS</c:v>
                </c:pt>
              </c:strCache>
            </c:strRef>
          </c:tx>
          <c:marker>
            <c:symbol val="none"/>
          </c:marker>
          <c:cat>
            <c:numRef>
              <c:f>People!$A$8:$A$27</c:f>
              <c:numCache>
                <c:formatCode>General_)</c:formatCode>
                <c:ptCount val="20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  <c:pt idx="11">
                  <c:v>2025.0</c:v>
                </c:pt>
                <c:pt idx="12">
                  <c:v>2026.0</c:v>
                </c:pt>
                <c:pt idx="13">
                  <c:v>2027.0</c:v>
                </c:pt>
                <c:pt idx="14">
                  <c:v>2028.0</c:v>
                </c:pt>
                <c:pt idx="15">
                  <c:v>2029.0</c:v>
                </c:pt>
                <c:pt idx="16">
                  <c:v>2030.0</c:v>
                </c:pt>
                <c:pt idx="17">
                  <c:v>2031.0</c:v>
                </c:pt>
                <c:pt idx="18">
                  <c:v>2032.0</c:v>
                </c:pt>
                <c:pt idx="19">
                  <c:v>2033.0</c:v>
                </c:pt>
              </c:numCache>
            </c:numRef>
          </c:cat>
          <c:val>
            <c:numRef>
              <c:f>People!$B$8:$B$27</c:f>
              <c:numCache>
                <c:formatCode>0_)</c:formatCode>
                <c:ptCount val="20"/>
                <c:pt idx="0">
                  <c:v>100.0</c:v>
                </c:pt>
                <c:pt idx="1">
                  <c:v>144.0</c:v>
                </c:pt>
                <c:pt idx="2">
                  <c:v>182.11</c:v>
                </c:pt>
                <c:pt idx="3">
                  <c:v>215.14715</c:v>
                </c:pt>
                <c:pt idx="4">
                  <c:v>243.81533975</c:v>
                </c:pt>
                <c:pt idx="5">
                  <c:v>268.72089745875</c:v>
                </c:pt>
                <c:pt idx="6">
                  <c:v>290.3861125466937</c:v>
                </c:pt>
                <c:pt idx="7">
                  <c:v>309.2608840464944</c:v>
                </c:pt>
                <c:pt idx="8">
                  <c:v>325.7327544500953</c:v>
                </c:pt>
                <c:pt idx="9">
                  <c:v>340.1355527912334</c:v>
                </c:pt>
                <c:pt idx="10">
                  <c:v>352.7568397335428</c:v>
                </c:pt>
                <c:pt idx="11">
                  <c:v>363.844320715036</c:v>
                </c:pt>
                <c:pt idx="12">
                  <c:v>373.6113701838946</c:v>
                </c:pt>
                <c:pt idx="13">
                  <c:v>382.2417901348146</c:v>
                </c:pt>
                <c:pt idx="14">
                  <c:v>389.8939090774525</c:v>
                </c:pt>
                <c:pt idx="15">
                  <c:v>396.7041128579016</c:v>
                </c:pt>
                <c:pt idx="16">
                  <c:v>402.7898860825288</c:v>
                </c:pt>
                <c:pt idx="17">
                  <c:v>408.2524319782602</c:v>
                </c:pt>
                <c:pt idx="18">
                  <c:v>413.1789291211092</c:v>
                </c:pt>
                <c:pt idx="19">
                  <c:v>417.6444753656627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People!$C$7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People!$A$8:$A$27</c:f>
              <c:numCache>
                <c:formatCode>General_)</c:formatCode>
                <c:ptCount val="20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  <c:pt idx="11">
                  <c:v>2025.0</c:v>
                </c:pt>
                <c:pt idx="12">
                  <c:v>2026.0</c:v>
                </c:pt>
                <c:pt idx="13">
                  <c:v>2027.0</c:v>
                </c:pt>
                <c:pt idx="14">
                  <c:v>2028.0</c:v>
                </c:pt>
                <c:pt idx="15">
                  <c:v>2029.0</c:v>
                </c:pt>
                <c:pt idx="16">
                  <c:v>2030.0</c:v>
                </c:pt>
                <c:pt idx="17">
                  <c:v>2031.0</c:v>
                </c:pt>
                <c:pt idx="18">
                  <c:v>2032.0</c:v>
                </c:pt>
                <c:pt idx="19">
                  <c:v>2033.0</c:v>
                </c:pt>
              </c:numCache>
            </c:numRef>
          </c:cat>
          <c:val>
            <c:numRef>
              <c:f>People!$C$8:$C$27</c:f>
              <c:numCache>
                <c:formatCode>0_)</c:formatCode>
                <c:ptCount val="20"/>
                <c:pt idx="0">
                  <c:v>500.0</c:v>
                </c:pt>
                <c:pt idx="1">
                  <c:v>467.4999999999999</c:v>
                </c:pt>
                <c:pt idx="2">
                  <c:v>439.6374999999999</c:v>
                </c:pt>
                <c:pt idx="3">
                  <c:v>415.7701874999999</c:v>
                </c:pt>
                <c:pt idx="4">
                  <c:v>395.3447809374999</c:v>
                </c:pt>
                <c:pt idx="5">
                  <c:v>377.8846893546874</c:v>
                </c:pt>
                <c:pt idx="6">
                  <c:v>362.9793825260233</c:v>
                </c:pt>
                <c:pt idx="7">
                  <c:v>350.2752344639062</c:v>
                </c:pt>
                <c:pt idx="8">
                  <c:v>339.4676360814379</c:v>
                </c:pt>
                <c:pt idx="9">
                  <c:v>330.2942010978348</c:v>
                </c:pt>
                <c:pt idx="10">
                  <c:v>322.5289136550589</c:v>
                </c:pt>
                <c:pt idx="11">
                  <c:v>315.9770871176066</c:v>
                </c:pt>
                <c:pt idx="12">
                  <c:v>310.4710216195379</c:v>
                </c:pt>
                <c:pt idx="13">
                  <c:v>305.8662635072673</c:v>
                </c:pt>
                <c:pt idx="14">
                  <c:v>302.038383250963</c:v>
                </c:pt>
                <c:pt idx="15">
                  <c:v>298.8801999610133</c:v>
                </c:pt>
                <c:pt idx="16">
                  <c:v>296.2993906068323</c:v>
                </c:pt>
                <c:pt idx="17">
                  <c:v>294.2164306154464</c:v>
                </c:pt>
                <c:pt idx="18">
                  <c:v>292.5628199182009</c:v>
                </c:pt>
                <c:pt idx="19">
                  <c:v>291.2795548803912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People!$D$7</c:f>
              <c:strCache>
                <c:ptCount val="1"/>
                <c:pt idx="0">
                  <c:v>SENIORS</c:v>
                </c:pt>
              </c:strCache>
            </c:strRef>
          </c:tx>
          <c:marker>
            <c:symbol val="none"/>
          </c:marker>
          <c:cat>
            <c:numRef>
              <c:f>People!$A$8:$A$27</c:f>
              <c:numCache>
                <c:formatCode>General_)</c:formatCode>
                <c:ptCount val="20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  <c:pt idx="11">
                  <c:v>2025.0</c:v>
                </c:pt>
                <c:pt idx="12">
                  <c:v>2026.0</c:v>
                </c:pt>
                <c:pt idx="13">
                  <c:v>2027.0</c:v>
                </c:pt>
                <c:pt idx="14">
                  <c:v>2028.0</c:v>
                </c:pt>
                <c:pt idx="15">
                  <c:v>2029.0</c:v>
                </c:pt>
                <c:pt idx="16">
                  <c:v>2030.0</c:v>
                </c:pt>
                <c:pt idx="17">
                  <c:v>2031.0</c:v>
                </c:pt>
                <c:pt idx="18">
                  <c:v>2032.0</c:v>
                </c:pt>
                <c:pt idx="19">
                  <c:v>2033.0</c:v>
                </c:pt>
              </c:numCache>
            </c:numRef>
          </c:cat>
          <c:val>
            <c:numRef>
              <c:f>People!$D$8:$D$27</c:f>
              <c:numCache>
                <c:formatCode>0_)</c:formatCode>
                <c:ptCount val="20"/>
                <c:pt idx="0">
                  <c:v>250.0</c:v>
                </c:pt>
                <c:pt idx="1">
                  <c:v>237.5</c:v>
                </c:pt>
                <c:pt idx="2">
                  <c:v>225.4375</c:v>
                </c:pt>
                <c:pt idx="3">
                  <c:v>213.8846875</c:v>
                </c:pt>
                <c:pt idx="4">
                  <c:v>202.8904734375</c:v>
                </c:pt>
                <c:pt idx="5">
                  <c:v>192.4850456171875</c:v>
                </c:pt>
                <c:pt idx="6">
                  <c:v>182.6836582893359</c:v>
                </c:pt>
                <c:pt idx="7">
                  <c:v>173.4897770235529</c:v>
                </c:pt>
                <c:pt idx="8">
                  <c:v>164.8976801827953</c:v>
                </c:pt>
                <c:pt idx="9">
                  <c:v>156.8946030665517</c:v>
                </c:pt>
                <c:pt idx="10">
                  <c:v>149.4624977873424</c:v>
                </c:pt>
                <c:pt idx="11">
                  <c:v>142.5794708499847</c:v>
                </c:pt>
                <c:pt idx="12">
                  <c:v>136.2209509429264</c:v>
                </c:pt>
                <c:pt idx="13">
                  <c:v>130.3606313891222</c:v>
                </c:pt>
                <c:pt idx="14">
                  <c:v>124.9712248378917</c:v>
                </c:pt>
                <c:pt idx="15">
                  <c:v>120.0250619353766</c:v>
                </c:pt>
                <c:pt idx="16">
                  <c:v>115.4945607408642</c:v>
                </c:pt>
                <c:pt idx="17">
                  <c:v>111.3525894319486</c:v>
                </c:pt>
                <c:pt idx="18">
                  <c:v>107.5727412541399</c:v>
                </c:pt>
                <c:pt idx="19">
                  <c:v>104.129537626681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282600"/>
        <c:axId val="2090285640"/>
      </c:lineChart>
      <c:catAx>
        <c:axId val="209028260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crossAx val="2090285640"/>
        <c:crosses val="autoZero"/>
        <c:auto val="1"/>
        <c:lblAlgn val="ctr"/>
        <c:lblOffset val="100"/>
        <c:noMultiLvlLbl val="0"/>
      </c:catAx>
      <c:valAx>
        <c:axId val="2090285640"/>
        <c:scaling>
          <c:orientation val="minMax"/>
        </c:scaling>
        <c:delete val="0"/>
        <c:axPos val="l"/>
        <c:majorGridlines/>
        <c:numFmt formatCode="0_)" sourceLinked="1"/>
        <c:majorTickMark val="out"/>
        <c:minorTickMark val="none"/>
        <c:tickLblPos val="nextTo"/>
        <c:crossAx val="2090282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16</xdr:row>
      <xdr:rowOff>9525</xdr:rowOff>
    </xdr:from>
    <xdr:to>
      <xdr:col>11</xdr:col>
      <xdr:colOff>609600</xdr:colOff>
      <xdr:row>28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enableFormatConditionsCalculation="0"/>
  <dimension ref="A1:M42"/>
  <sheetViews>
    <sheetView tabSelected="1" workbookViewId="0">
      <selection activeCell="H9" sqref="H9"/>
    </sheetView>
  </sheetViews>
  <sheetFormatPr baseColWidth="10" defaultColWidth="9.6640625" defaultRowHeight="12" x14ac:dyDescent="0"/>
  <cols>
    <col min="1" max="1" width="6.6640625" customWidth="1"/>
    <col min="2" max="2" width="11" customWidth="1"/>
    <col min="3" max="3" width="10" customWidth="1"/>
    <col min="4" max="5" width="11" customWidth="1"/>
    <col min="6" max="6" width="1.33203125" customWidth="1"/>
    <col min="7" max="7" width="9.83203125" customWidth="1"/>
    <col min="8" max="8" width="12.1640625" customWidth="1"/>
    <col min="9" max="9" width="8.6640625" customWidth="1"/>
  </cols>
  <sheetData>
    <row r="1" spans="1:8" ht="15">
      <c r="A1" s="59" t="s">
        <v>50</v>
      </c>
      <c r="B1" s="7" t="s">
        <v>18</v>
      </c>
      <c r="C1" s="7"/>
      <c r="D1" s="7"/>
      <c r="E1" s="7"/>
      <c r="G1" s="11"/>
      <c r="H1" s="11"/>
    </row>
    <row r="2" spans="1:8" ht="15">
      <c r="A2" s="36" t="s">
        <v>25</v>
      </c>
      <c r="B2" s="7"/>
      <c r="C2" s="7"/>
      <c r="D2" s="7"/>
      <c r="E2" s="7"/>
      <c r="G2" s="11"/>
      <c r="H2" s="11"/>
    </row>
    <row r="3" spans="1:8" ht="9" customHeight="1">
      <c r="A3" s="5"/>
      <c r="B3" s="5"/>
      <c r="C3" s="5"/>
      <c r="D3" s="5"/>
      <c r="E3" s="5"/>
      <c r="G3" s="11"/>
      <c r="H3" s="11"/>
    </row>
    <row r="4" spans="1:8" ht="15">
      <c r="A4" s="8" t="s">
        <v>21</v>
      </c>
      <c r="B4" s="7"/>
      <c r="C4" s="7"/>
      <c r="D4" s="7"/>
      <c r="E4" s="7"/>
      <c r="G4" s="11"/>
      <c r="H4" s="11"/>
    </row>
    <row r="5" spans="1:8" ht="13.5" customHeight="1">
      <c r="A5" s="8"/>
      <c r="B5" s="9" t="s">
        <v>20</v>
      </c>
      <c r="C5" s="5"/>
      <c r="D5" s="5"/>
      <c r="E5" s="5"/>
      <c r="G5" s="11"/>
      <c r="H5" s="11"/>
    </row>
    <row r="6" spans="1:8" ht="11.25" customHeight="1">
      <c r="C6" s="5"/>
      <c r="D6" s="5"/>
      <c r="E6" s="5"/>
      <c r="G6" s="11"/>
      <c r="H6" s="11"/>
    </row>
    <row r="7" spans="1:8" ht="15">
      <c r="A7" s="23"/>
      <c r="B7" s="24" t="s">
        <v>0</v>
      </c>
      <c r="C7" s="24" t="s">
        <v>1</v>
      </c>
      <c r="D7" s="24" t="s">
        <v>1</v>
      </c>
      <c r="E7" s="24" t="s">
        <v>2</v>
      </c>
      <c r="G7" s="11"/>
      <c r="H7" s="11"/>
    </row>
    <row r="8" spans="1:8" ht="15">
      <c r="A8" s="24" t="s">
        <v>3</v>
      </c>
      <c r="B8" s="24" t="s">
        <v>4</v>
      </c>
      <c r="C8" s="24" t="s">
        <v>5</v>
      </c>
      <c r="D8" s="24" t="s">
        <v>6</v>
      </c>
      <c r="E8" s="24" t="s">
        <v>4</v>
      </c>
      <c r="G8" s="11"/>
      <c r="H8" s="11"/>
    </row>
    <row r="9" spans="1:8" ht="14.25" customHeight="1">
      <c r="A9" s="13">
        <v>2014</v>
      </c>
      <c r="B9" s="50">
        <f>$H$9</f>
        <v>50000</v>
      </c>
      <c r="C9" s="51">
        <f>Interest*B9</f>
        <v>2500</v>
      </c>
      <c r="D9" s="51">
        <f t="shared" ref="D9:D28" si="0">$H$11</f>
        <v>4000</v>
      </c>
      <c r="E9" s="52">
        <f t="shared" ref="E9:E26" si="1">B9+C9-D9</f>
        <v>48500</v>
      </c>
      <c r="G9" s="34" t="s">
        <v>7</v>
      </c>
      <c r="H9" s="78">
        <v>50000</v>
      </c>
    </row>
    <row r="10" spans="1:8" ht="14.25" customHeight="1">
      <c r="A10" s="13">
        <f>A9+1</f>
        <v>2015</v>
      </c>
      <c r="B10" s="53">
        <f t="shared" ref="B10:B26" si="2">E9</f>
        <v>48500</v>
      </c>
      <c r="C10" s="54">
        <f t="shared" ref="C10:C26" si="3">$H$10*B10</f>
        <v>2425</v>
      </c>
      <c r="D10" s="54">
        <f t="shared" si="0"/>
        <v>4000</v>
      </c>
      <c r="E10" s="55">
        <f t="shared" si="1"/>
        <v>46925</v>
      </c>
      <c r="G10" s="34" t="s">
        <v>8</v>
      </c>
      <c r="H10" s="26">
        <v>0.05</v>
      </c>
    </row>
    <row r="11" spans="1:8" ht="14.25" customHeight="1">
      <c r="A11" s="13">
        <f t="shared" ref="A11:A28" si="4">A10+1</f>
        <v>2016</v>
      </c>
      <c r="B11" s="53">
        <f t="shared" si="2"/>
        <v>46925</v>
      </c>
      <c r="C11" s="54">
        <f t="shared" si="3"/>
        <v>2346.25</v>
      </c>
      <c r="D11" s="54">
        <f t="shared" si="0"/>
        <v>4000</v>
      </c>
      <c r="E11" s="55">
        <f t="shared" si="1"/>
        <v>45271.25</v>
      </c>
      <c r="G11" s="34" t="s">
        <v>6</v>
      </c>
      <c r="H11" s="79">
        <v>4000</v>
      </c>
    </row>
    <row r="12" spans="1:8" ht="14.25" customHeight="1">
      <c r="A12" s="13">
        <f t="shared" si="4"/>
        <v>2017</v>
      </c>
      <c r="B12" s="53">
        <f t="shared" si="2"/>
        <v>45271.25</v>
      </c>
      <c r="C12" s="54">
        <f t="shared" si="3"/>
        <v>2263.5625</v>
      </c>
      <c r="D12" s="54">
        <f t="shared" si="0"/>
        <v>4000</v>
      </c>
      <c r="E12" s="55">
        <f t="shared" si="1"/>
        <v>43534.8125</v>
      </c>
      <c r="G12" s="33"/>
      <c r="H12" s="33"/>
    </row>
    <row r="13" spans="1:8" ht="14.25" customHeight="1">
      <c r="A13" s="13">
        <f t="shared" si="4"/>
        <v>2018</v>
      </c>
      <c r="B13" s="53">
        <f t="shared" si="2"/>
        <v>43534.8125</v>
      </c>
      <c r="C13" s="54">
        <f t="shared" si="3"/>
        <v>2176.7406249999999</v>
      </c>
      <c r="D13" s="54">
        <f t="shared" si="0"/>
        <v>4000</v>
      </c>
      <c r="E13" s="55">
        <f t="shared" si="1"/>
        <v>41711.553124999999</v>
      </c>
      <c r="G13" s="33"/>
      <c r="H13" s="33"/>
    </row>
    <row r="14" spans="1:8" ht="14.25" customHeight="1">
      <c r="A14" s="13">
        <f t="shared" si="4"/>
        <v>2019</v>
      </c>
      <c r="B14" s="53">
        <f t="shared" si="2"/>
        <v>41711.553124999999</v>
      </c>
      <c r="C14" s="54">
        <f t="shared" si="3"/>
        <v>2085.57765625</v>
      </c>
      <c r="D14" s="54">
        <f t="shared" si="0"/>
        <v>4000</v>
      </c>
      <c r="E14" s="55">
        <f t="shared" si="1"/>
        <v>39797.130781250002</v>
      </c>
      <c r="G14" s="33"/>
      <c r="H14" s="33"/>
    </row>
    <row r="15" spans="1:8" ht="14.25" customHeight="1">
      <c r="A15" s="13">
        <f t="shared" si="4"/>
        <v>2020</v>
      </c>
      <c r="B15" s="53">
        <f t="shared" si="2"/>
        <v>39797.130781250002</v>
      </c>
      <c r="C15" s="54">
        <f t="shared" si="3"/>
        <v>1989.8565390625001</v>
      </c>
      <c r="D15" s="54">
        <f t="shared" si="0"/>
        <v>4000</v>
      </c>
      <c r="E15" s="55">
        <f t="shared" si="1"/>
        <v>37786.987320312503</v>
      </c>
      <c r="G15" s="33"/>
      <c r="H15" s="33"/>
    </row>
    <row r="16" spans="1:8" ht="14.25" customHeight="1">
      <c r="A16" s="13">
        <f t="shared" si="4"/>
        <v>2021</v>
      </c>
      <c r="B16" s="53">
        <f t="shared" si="2"/>
        <v>37786.987320312503</v>
      </c>
      <c r="C16" s="54">
        <f t="shared" si="3"/>
        <v>1889.3493660156253</v>
      </c>
      <c r="D16" s="54">
        <f t="shared" si="0"/>
        <v>4000</v>
      </c>
      <c r="E16" s="55">
        <f t="shared" si="1"/>
        <v>35676.336686328126</v>
      </c>
      <c r="G16" s="33"/>
      <c r="H16" s="33"/>
    </row>
    <row r="17" spans="1:13" ht="14.25" customHeight="1">
      <c r="A17" s="13">
        <f t="shared" si="4"/>
        <v>2022</v>
      </c>
      <c r="B17" s="53">
        <f t="shared" si="2"/>
        <v>35676.336686328126</v>
      </c>
      <c r="C17" s="54">
        <f t="shared" si="3"/>
        <v>1783.8168343164064</v>
      </c>
      <c r="D17" s="54">
        <f t="shared" si="0"/>
        <v>4000</v>
      </c>
      <c r="E17" s="55">
        <f t="shared" si="1"/>
        <v>33460.153520644533</v>
      </c>
      <c r="F17" s="2"/>
      <c r="G17" s="33"/>
      <c r="H17" s="33"/>
      <c r="M17" s="2"/>
    </row>
    <row r="18" spans="1:13" ht="14.25" customHeight="1">
      <c r="A18" s="13">
        <f t="shared" si="4"/>
        <v>2023</v>
      </c>
      <c r="B18" s="53">
        <f t="shared" si="2"/>
        <v>33460.153520644533</v>
      </c>
      <c r="C18" s="54">
        <f t="shared" si="3"/>
        <v>1673.0076760322268</v>
      </c>
      <c r="D18" s="54">
        <f t="shared" si="0"/>
        <v>4000</v>
      </c>
      <c r="E18" s="55">
        <f t="shared" si="1"/>
        <v>31133.16119667676</v>
      </c>
      <c r="F18" s="2"/>
      <c r="G18" s="33"/>
      <c r="H18" s="33"/>
      <c r="M18" s="2"/>
    </row>
    <row r="19" spans="1:13" ht="14.25" customHeight="1">
      <c r="A19" s="13">
        <f t="shared" si="4"/>
        <v>2024</v>
      </c>
      <c r="B19" s="53">
        <f t="shared" si="2"/>
        <v>31133.16119667676</v>
      </c>
      <c r="C19" s="54">
        <f t="shared" si="3"/>
        <v>1556.658059833838</v>
      </c>
      <c r="D19" s="54">
        <f t="shared" si="0"/>
        <v>4000</v>
      </c>
      <c r="E19" s="55">
        <f t="shared" si="1"/>
        <v>28689.819256510596</v>
      </c>
      <c r="F19" s="2"/>
      <c r="G19" s="33"/>
      <c r="H19" s="33"/>
      <c r="M19" s="2"/>
    </row>
    <row r="20" spans="1:13" ht="14.25" customHeight="1">
      <c r="A20" s="13">
        <f t="shared" si="4"/>
        <v>2025</v>
      </c>
      <c r="B20" s="53">
        <f t="shared" si="2"/>
        <v>28689.819256510596</v>
      </c>
      <c r="C20" s="54">
        <f t="shared" si="3"/>
        <v>1434.49096282553</v>
      </c>
      <c r="D20" s="54">
        <f t="shared" si="0"/>
        <v>4000</v>
      </c>
      <c r="E20" s="55">
        <f t="shared" si="1"/>
        <v>26124.310219336126</v>
      </c>
      <c r="F20" s="2"/>
      <c r="G20" s="33"/>
      <c r="H20" s="33"/>
      <c r="M20" s="2"/>
    </row>
    <row r="21" spans="1:13" ht="14.25" customHeight="1">
      <c r="A21" s="13">
        <f t="shared" si="4"/>
        <v>2026</v>
      </c>
      <c r="B21" s="53">
        <f t="shared" si="2"/>
        <v>26124.310219336126</v>
      </c>
      <c r="C21" s="54">
        <f t="shared" si="3"/>
        <v>1306.2155109668065</v>
      </c>
      <c r="D21" s="54">
        <f t="shared" si="0"/>
        <v>4000</v>
      </c>
      <c r="E21" s="55">
        <f t="shared" si="1"/>
        <v>23430.525730302932</v>
      </c>
      <c r="F21" s="2"/>
      <c r="G21" s="33"/>
      <c r="H21" s="33"/>
      <c r="M21" s="2"/>
    </row>
    <row r="22" spans="1:13" ht="14.25" customHeight="1">
      <c r="A22" s="13">
        <f t="shared" si="4"/>
        <v>2027</v>
      </c>
      <c r="B22" s="53">
        <f t="shared" si="2"/>
        <v>23430.525730302932</v>
      </c>
      <c r="C22" s="54">
        <f t="shared" si="3"/>
        <v>1171.5262865151467</v>
      </c>
      <c r="D22" s="54">
        <f t="shared" si="0"/>
        <v>4000</v>
      </c>
      <c r="E22" s="55">
        <f t="shared" si="1"/>
        <v>20602.052016818077</v>
      </c>
      <c r="F22" s="2"/>
      <c r="G22" s="33"/>
      <c r="H22" s="33"/>
      <c r="M22" s="2"/>
    </row>
    <row r="23" spans="1:13" ht="14.25" customHeight="1">
      <c r="A23" s="13">
        <f t="shared" si="4"/>
        <v>2028</v>
      </c>
      <c r="B23" s="53">
        <f t="shared" si="2"/>
        <v>20602.052016818077</v>
      </c>
      <c r="C23" s="54">
        <f t="shared" si="3"/>
        <v>1030.102600840904</v>
      </c>
      <c r="D23" s="54">
        <f t="shared" si="0"/>
        <v>4000</v>
      </c>
      <c r="E23" s="55">
        <f t="shared" si="1"/>
        <v>17632.15461765898</v>
      </c>
      <c r="F23" s="2"/>
      <c r="G23" s="33"/>
      <c r="H23" s="33"/>
      <c r="M23" s="2"/>
    </row>
    <row r="24" spans="1:13" ht="14.25" customHeight="1">
      <c r="A24" s="13">
        <f t="shared" si="4"/>
        <v>2029</v>
      </c>
      <c r="B24" s="53">
        <f t="shared" si="2"/>
        <v>17632.15461765898</v>
      </c>
      <c r="C24" s="54">
        <f t="shared" si="3"/>
        <v>881.607730882949</v>
      </c>
      <c r="D24" s="54">
        <f t="shared" si="0"/>
        <v>4000</v>
      </c>
      <c r="E24" s="55">
        <f t="shared" si="1"/>
        <v>14513.762348541928</v>
      </c>
      <c r="F24" s="2"/>
      <c r="G24" s="33"/>
      <c r="H24" s="33"/>
      <c r="M24" s="2"/>
    </row>
    <row r="25" spans="1:13" ht="14.25" customHeight="1">
      <c r="A25" s="13">
        <f t="shared" si="4"/>
        <v>2030</v>
      </c>
      <c r="B25" s="53">
        <f t="shared" si="2"/>
        <v>14513.762348541928</v>
      </c>
      <c r="C25" s="54">
        <f t="shared" si="3"/>
        <v>725.68811742709647</v>
      </c>
      <c r="D25" s="54">
        <f t="shared" si="0"/>
        <v>4000</v>
      </c>
      <c r="E25" s="55">
        <f t="shared" si="1"/>
        <v>11239.450465969025</v>
      </c>
      <c r="F25" s="2"/>
      <c r="G25" s="33"/>
      <c r="H25" s="33"/>
      <c r="J25" s="2"/>
      <c r="K25" s="2"/>
      <c r="L25" s="2"/>
      <c r="M25" s="2"/>
    </row>
    <row r="26" spans="1:13" ht="14.25" customHeight="1">
      <c r="A26" s="13">
        <f t="shared" si="4"/>
        <v>2031</v>
      </c>
      <c r="B26" s="53">
        <f t="shared" si="2"/>
        <v>11239.450465969025</v>
      </c>
      <c r="C26" s="54">
        <f t="shared" si="3"/>
        <v>561.97252329845128</v>
      </c>
      <c r="D26" s="54">
        <f t="shared" si="0"/>
        <v>4000</v>
      </c>
      <c r="E26" s="55">
        <f t="shared" si="1"/>
        <v>7801.4229892674757</v>
      </c>
      <c r="F26" s="2"/>
      <c r="G26" s="33"/>
      <c r="H26" s="33"/>
      <c r="I26" s="2"/>
      <c r="J26" s="2"/>
      <c r="K26" s="2"/>
      <c r="L26" s="2"/>
      <c r="M26" s="2"/>
    </row>
    <row r="27" spans="1:13" ht="14.25" customHeight="1">
      <c r="A27" s="13">
        <f t="shared" si="4"/>
        <v>2032</v>
      </c>
      <c r="B27" s="53">
        <f t="shared" ref="B27:B28" si="5">E26</f>
        <v>7801.4229892674757</v>
      </c>
      <c r="C27" s="54">
        <f t="shared" ref="C27:C28" si="6">$H$10*B27</f>
        <v>390.07114946337379</v>
      </c>
      <c r="D27" s="54">
        <f t="shared" si="0"/>
        <v>4000</v>
      </c>
      <c r="E27" s="55">
        <f t="shared" ref="E27:E28" si="7">B27+C27-D27</f>
        <v>4191.49413873085</v>
      </c>
      <c r="F27" s="2"/>
      <c r="G27" s="33"/>
      <c r="H27" s="33"/>
      <c r="I27" s="2"/>
      <c r="J27" s="2"/>
      <c r="K27" s="2"/>
      <c r="L27" s="2"/>
      <c r="M27" s="2"/>
    </row>
    <row r="28" spans="1:13" ht="14.25" customHeight="1">
      <c r="A28" s="13">
        <f t="shared" si="4"/>
        <v>2033</v>
      </c>
      <c r="B28" s="56">
        <f t="shared" si="5"/>
        <v>4191.49413873085</v>
      </c>
      <c r="C28" s="57">
        <f t="shared" si="6"/>
        <v>209.5747069365425</v>
      </c>
      <c r="D28" s="57">
        <f t="shared" si="0"/>
        <v>4000</v>
      </c>
      <c r="E28" s="58">
        <f t="shared" si="7"/>
        <v>401.06884566739245</v>
      </c>
      <c r="F28" s="2"/>
      <c r="G28" s="7"/>
      <c r="H28" s="7"/>
      <c r="I28" s="2"/>
      <c r="J28" s="2"/>
      <c r="K28" s="2"/>
      <c r="L28" s="2"/>
      <c r="M28" s="2"/>
    </row>
    <row r="29" spans="1:13" ht="13.5" customHeight="1">
      <c r="A29" s="2"/>
      <c r="B29" s="2"/>
      <c r="C29" s="2"/>
      <c r="D29" s="3"/>
      <c r="E29" s="2"/>
      <c r="F29" s="2"/>
      <c r="G29" s="7"/>
      <c r="H29" s="7"/>
      <c r="I29" s="2"/>
      <c r="J29" s="2"/>
      <c r="K29" s="2"/>
      <c r="L29" s="2"/>
      <c r="M29" s="2"/>
    </row>
    <row r="30" spans="1:13" ht="15">
      <c r="A30" s="9" t="s">
        <v>19</v>
      </c>
      <c r="G30" s="7"/>
      <c r="H30" s="7"/>
    </row>
    <row r="31" spans="1:13" ht="15">
      <c r="B31" s="9" t="s">
        <v>13</v>
      </c>
      <c r="G31" s="7"/>
      <c r="H31" s="7"/>
    </row>
    <row r="32" spans="1:13" ht="15">
      <c r="B32" s="10"/>
      <c r="C32" s="7">
        <v>20</v>
      </c>
      <c r="D32" s="7" t="s">
        <v>9</v>
      </c>
      <c r="F32" s="2"/>
      <c r="G32" s="7"/>
      <c r="H32" s="7"/>
    </row>
    <row r="33" spans="1:8" ht="15">
      <c r="B33" s="9"/>
      <c r="C33" s="7">
        <v>1</v>
      </c>
      <c r="D33" s="7" t="s">
        <v>10</v>
      </c>
      <c r="F33" s="2"/>
      <c r="G33" s="7"/>
      <c r="H33" s="7"/>
    </row>
    <row r="34" spans="1:8" ht="15">
      <c r="B34" s="9" t="s">
        <v>12</v>
      </c>
      <c r="C34" s="7"/>
      <c r="D34" s="7"/>
      <c r="E34" s="2"/>
      <c r="F34" s="2"/>
      <c r="G34" s="7"/>
      <c r="H34" s="7"/>
    </row>
    <row r="35" spans="1:8" ht="15">
      <c r="B35" s="4" t="s">
        <v>16</v>
      </c>
      <c r="C35" s="28">
        <f>RATE(C32,-H11,H9)</f>
        <v>4.9643189083633597E-2</v>
      </c>
      <c r="D35" s="7" t="s">
        <v>11</v>
      </c>
      <c r="E35" s="2"/>
      <c r="F35" s="2"/>
      <c r="G35" s="7"/>
      <c r="H35" s="7"/>
    </row>
    <row r="36" spans="1:8" ht="15">
      <c r="B36" s="1"/>
      <c r="C36" s="7"/>
      <c r="D36" s="29" t="s">
        <v>14</v>
      </c>
      <c r="E36" s="2"/>
      <c r="F36" s="2"/>
      <c r="G36" s="7"/>
      <c r="H36" s="7"/>
    </row>
    <row r="37" spans="1:8" ht="15">
      <c r="B37" s="1" t="s">
        <v>17</v>
      </c>
      <c r="C37" s="30">
        <f>PPMT(-Interest+H1418,C33,C32-1,H9)</f>
        <v>-4015.1199945580101</v>
      </c>
      <c r="D37" s="31" t="s">
        <v>15</v>
      </c>
      <c r="E37" s="2"/>
      <c r="F37" s="2"/>
      <c r="G37" s="7"/>
      <c r="H37" s="7"/>
    </row>
    <row r="38" spans="1:8" ht="15">
      <c r="B38" s="2"/>
      <c r="C38" s="7"/>
      <c r="D38" s="77" t="s">
        <v>87</v>
      </c>
      <c r="E38" s="2"/>
      <c r="F38" s="2"/>
      <c r="G38" s="7"/>
      <c r="H38" s="7"/>
    </row>
    <row r="39" spans="1:8" ht="15">
      <c r="G39" s="7"/>
      <c r="H39" s="7"/>
    </row>
    <row r="40" spans="1:8" ht="15">
      <c r="A40" s="9" t="s">
        <v>22</v>
      </c>
      <c r="G40" s="7"/>
      <c r="H40" s="7"/>
    </row>
    <row r="41" spans="1:8" ht="15">
      <c r="B41" s="7" t="s">
        <v>23</v>
      </c>
      <c r="G41" s="7"/>
      <c r="H41" s="7"/>
    </row>
    <row r="42" spans="1:8" ht="15">
      <c r="B42" s="7" t="s">
        <v>24</v>
      </c>
      <c r="G42" s="7"/>
      <c r="H42" s="7"/>
    </row>
  </sheetData>
  <pageMargins left="0.5" right="0.5" top="0.75" bottom="0.75" header="0.3" footer="0.3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6.6640625" style="5" customWidth="1"/>
    <col min="2" max="2" width="11" style="5" customWidth="1"/>
    <col min="3" max="3" width="10" style="5" customWidth="1"/>
    <col min="4" max="5" width="11" style="5" customWidth="1"/>
    <col min="6" max="6" width="1.33203125" style="5" customWidth="1"/>
    <col min="7" max="7" width="9.83203125" style="5" customWidth="1"/>
    <col min="8" max="8" width="12.1640625" style="5" customWidth="1"/>
    <col min="9" max="16384" width="8.83203125" style="5"/>
  </cols>
  <sheetData>
    <row r="1" spans="1:8" customFormat="1" ht="15">
      <c r="A1" s="59" t="s">
        <v>50</v>
      </c>
      <c r="B1" s="7" t="s">
        <v>18</v>
      </c>
      <c r="C1" s="7"/>
      <c r="D1" s="7"/>
      <c r="E1" s="7"/>
      <c r="G1" s="11"/>
      <c r="H1" s="11"/>
    </row>
    <row r="2" spans="1:8" customFormat="1" ht="15">
      <c r="A2" s="6" t="s">
        <v>40</v>
      </c>
      <c r="B2" s="7"/>
      <c r="C2" s="7"/>
      <c r="D2" s="7"/>
      <c r="E2" s="7"/>
      <c r="G2" s="11"/>
      <c r="H2" s="11"/>
    </row>
    <row r="3" spans="1:8" ht="9" customHeight="1"/>
    <row r="4" spans="1:8" ht="15">
      <c r="A4" s="9" t="s">
        <v>22</v>
      </c>
      <c r="B4"/>
      <c r="C4" s="7"/>
      <c r="D4" s="7"/>
      <c r="E4" s="7"/>
      <c r="F4"/>
      <c r="G4" s="11"/>
      <c r="H4" s="11"/>
    </row>
    <row r="5" spans="1:8">
      <c r="B5" s="5" t="s">
        <v>23</v>
      </c>
      <c r="G5" s="32"/>
      <c r="H5" s="32"/>
    </row>
    <row r="6" spans="1:8">
      <c r="B6" s="5" t="s">
        <v>27</v>
      </c>
      <c r="G6" s="32"/>
      <c r="H6" s="32"/>
    </row>
    <row r="7" spans="1:8" ht="15">
      <c r="A7" s="23"/>
      <c r="B7" s="24" t="s">
        <v>0</v>
      </c>
      <c r="C7" s="24" t="s">
        <v>1</v>
      </c>
      <c r="D7" s="24" t="s">
        <v>1</v>
      </c>
      <c r="E7" s="24" t="s">
        <v>2</v>
      </c>
      <c r="F7"/>
      <c r="G7" s="11"/>
      <c r="H7" s="11"/>
    </row>
    <row r="8" spans="1:8" ht="15">
      <c r="A8" s="24" t="s">
        <v>3</v>
      </c>
      <c r="B8" s="24" t="s">
        <v>4</v>
      </c>
      <c r="C8" s="24" t="s">
        <v>5</v>
      </c>
      <c r="D8" s="24" t="s">
        <v>6</v>
      </c>
      <c r="E8" s="24" t="s">
        <v>4</v>
      </c>
      <c r="F8"/>
      <c r="G8" s="11"/>
      <c r="H8" s="11"/>
    </row>
    <row r="9" spans="1:8" ht="14.25" customHeight="1">
      <c r="A9" s="13">
        <v>2014</v>
      </c>
      <c r="B9" s="14">
        <f>$H$9+H12*H9</f>
        <v>51000</v>
      </c>
      <c r="C9" s="15">
        <f>Interest*B9</f>
        <v>2550</v>
      </c>
      <c r="D9" s="15">
        <f t="shared" ref="D9:D28" si="0">$H$11</f>
        <v>4000</v>
      </c>
      <c r="E9" s="16">
        <f t="shared" ref="E9:E28" si="1">B9+C9-D9</f>
        <v>49550</v>
      </c>
      <c r="F9"/>
      <c r="G9" s="34" t="s">
        <v>7</v>
      </c>
      <c r="H9" s="25">
        <v>50000</v>
      </c>
    </row>
    <row r="10" spans="1:8" ht="14.25" customHeight="1">
      <c r="A10" s="13">
        <f>A9+1</f>
        <v>2015</v>
      </c>
      <c r="B10" s="17">
        <f t="shared" ref="B10:B28" si="2">E9</f>
        <v>49550</v>
      </c>
      <c r="C10" s="18">
        <f t="shared" ref="C10:C28" si="3">$H$10*B10</f>
        <v>2328.85</v>
      </c>
      <c r="D10" s="18">
        <f t="shared" si="0"/>
        <v>4000</v>
      </c>
      <c r="E10" s="19">
        <f t="shared" si="1"/>
        <v>47878.85</v>
      </c>
      <c r="F10"/>
      <c r="G10" s="34" t="s">
        <v>8</v>
      </c>
      <c r="H10" s="26">
        <v>4.7E-2</v>
      </c>
    </row>
    <row r="11" spans="1:8" ht="14.25" customHeight="1">
      <c r="A11" s="13">
        <f t="shared" ref="A11:A28" si="4">A10+1</f>
        <v>2016</v>
      </c>
      <c r="B11" s="17">
        <f t="shared" si="2"/>
        <v>47878.85</v>
      </c>
      <c r="C11" s="18">
        <f t="shared" si="3"/>
        <v>2250.3059499999999</v>
      </c>
      <c r="D11" s="18">
        <f t="shared" si="0"/>
        <v>4000</v>
      </c>
      <c r="E11" s="19">
        <f t="shared" si="1"/>
        <v>46129.15595</v>
      </c>
      <c r="F11"/>
      <c r="G11" s="34" t="s">
        <v>6</v>
      </c>
      <c r="H11" s="27">
        <v>4000</v>
      </c>
    </row>
    <row r="12" spans="1:8" ht="14.25" customHeight="1">
      <c r="A12" s="13">
        <f t="shared" si="4"/>
        <v>2017</v>
      </c>
      <c r="B12" s="17">
        <f t="shared" si="2"/>
        <v>46129.15595</v>
      </c>
      <c r="C12" s="18">
        <f t="shared" si="3"/>
        <v>2168.0703296500001</v>
      </c>
      <c r="D12" s="18">
        <f t="shared" si="0"/>
        <v>4000</v>
      </c>
      <c r="E12" s="19">
        <f t="shared" si="1"/>
        <v>44297.22627965</v>
      </c>
      <c r="F12"/>
      <c r="G12" s="34" t="s">
        <v>26</v>
      </c>
      <c r="H12" s="35">
        <v>0.02</v>
      </c>
    </row>
    <row r="13" spans="1:8" ht="14.25" customHeight="1">
      <c r="A13" s="13">
        <f t="shared" si="4"/>
        <v>2018</v>
      </c>
      <c r="B13" s="17">
        <f t="shared" si="2"/>
        <v>44297.22627965</v>
      </c>
      <c r="C13" s="18">
        <f t="shared" si="3"/>
        <v>2081.96963514355</v>
      </c>
      <c r="D13" s="18">
        <f t="shared" si="0"/>
        <v>4000</v>
      </c>
      <c r="E13" s="19">
        <f t="shared" si="1"/>
        <v>42379.195914793549</v>
      </c>
      <c r="F13"/>
      <c r="G13" s="33"/>
      <c r="H13" s="33"/>
    </row>
    <row r="14" spans="1:8" ht="14.25" customHeight="1">
      <c r="A14" s="13">
        <f t="shared" si="4"/>
        <v>2019</v>
      </c>
      <c r="B14" s="17">
        <f t="shared" si="2"/>
        <v>42379.195914793549</v>
      </c>
      <c r="C14" s="18">
        <f t="shared" si="3"/>
        <v>1991.8222079952968</v>
      </c>
      <c r="D14" s="18">
        <f t="shared" si="0"/>
        <v>4000</v>
      </c>
      <c r="E14" s="19">
        <f t="shared" si="1"/>
        <v>40371.018122788846</v>
      </c>
      <c r="F14"/>
      <c r="G14" s="33"/>
      <c r="H14" s="33"/>
    </row>
    <row r="15" spans="1:8" ht="14.25" customHeight="1">
      <c r="A15" s="13">
        <f t="shared" si="4"/>
        <v>2020</v>
      </c>
      <c r="B15" s="17">
        <f t="shared" si="2"/>
        <v>40371.018122788846</v>
      </c>
      <c r="C15" s="18">
        <f t="shared" si="3"/>
        <v>1897.4378517710757</v>
      </c>
      <c r="D15" s="18">
        <f t="shared" si="0"/>
        <v>4000</v>
      </c>
      <c r="E15" s="19">
        <f t="shared" si="1"/>
        <v>38268.455974559925</v>
      </c>
      <c r="F15"/>
      <c r="G15" s="33"/>
      <c r="H15" s="33"/>
    </row>
    <row r="16" spans="1:8" ht="14.25" customHeight="1">
      <c r="A16" s="13">
        <f t="shared" si="4"/>
        <v>2021</v>
      </c>
      <c r="B16" s="17">
        <f t="shared" si="2"/>
        <v>38268.455974559925</v>
      </c>
      <c r="C16" s="18">
        <f t="shared" si="3"/>
        <v>1798.6174308043164</v>
      </c>
      <c r="D16" s="18">
        <f t="shared" si="0"/>
        <v>4000</v>
      </c>
      <c r="E16" s="19">
        <f t="shared" si="1"/>
        <v>36067.073405364245</v>
      </c>
      <c r="F16"/>
      <c r="G16" s="33"/>
      <c r="H16" s="33"/>
    </row>
    <row r="17" spans="1:8" ht="14.25" customHeight="1">
      <c r="A17" s="13">
        <f t="shared" si="4"/>
        <v>2022</v>
      </c>
      <c r="B17" s="17">
        <f t="shared" si="2"/>
        <v>36067.073405364245</v>
      </c>
      <c r="C17" s="18">
        <f t="shared" si="3"/>
        <v>1695.1524500521195</v>
      </c>
      <c r="D17" s="18">
        <f t="shared" si="0"/>
        <v>4000</v>
      </c>
      <c r="E17" s="19">
        <f t="shared" si="1"/>
        <v>33762.225855416364</v>
      </c>
      <c r="F17" s="2"/>
      <c r="G17" s="33"/>
      <c r="H17" s="33"/>
    </row>
    <row r="18" spans="1:8" ht="14.25" customHeight="1">
      <c r="A18" s="13">
        <f t="shared" si="4"/>
        <v>2023</v>
      </c>
      <c r="B18" s="17">
        <f t="shared" si="2"/>
        <v>33762.225855416364</v>
      </c>
      <c r="C18" s="18">
        <f t="shared" si="3"/>
        <v>1586.824615204569</v>
      </c>
      <c r="D18" s="18">
        <f t="shared" si="0"/>
        <v>4000</v>
      </c>
      <c r="E18" s="19">
        <f t="shared" si="1"/>
        <v>31349.050470620932</v>
      </c>
      <c r="F18" s="2"/>
      <c r="G18" s="33"/>
      <c r="H18" s="33"/>
    </row>
    <row r="19" spans="1:8" ht="14.25" customHeight="1">
      <c r="A19" s="13">
        <f t="shared" si="4"/>
        <v>2024</v>
      </c>
      <c r="B19" s="17">
        <f t="shared" si="2"/>
        <v>31349.050470620932</v>
      </c>
      <c r="C19" s="18">
        <f t="shared" si="3"/>
        <v>1473.4053721191838</v>
      </c>
      <c r="D19" s="18">
        <f t="shared" si="0"/>
        <v>4000</v>
      </c>
      <c r="E19" s="19">
        <f t="shared" si="1"/>
        <v>28822.455842740113</v>
      </c>
      <c r="F19" s="2"/>
      <c r="G19" s="33"/>
      <c r="H19" s="33"/>
    </row>
    <row r="20" spans="1:8" ht="14.25" customHeight="1">
      <c r="A20" s="13">
        <f t="shared" si="4"/>
        <v>2025</v>
      </c>
      <c r="B20" s="17">
        <f t="shared" si="2"/>
        <v>28822.455842740113</v>
      </c>
      <c r="C20" s="18">
        <f t="shared" si="3"/>
        <v>1354.6554246087853</v>
      </c>
      <c r="D20" s="18">
        <f t="shared" si="0"/>
        <v>4000</v>
      </c>
      <c r="E20" s="19">
        <f t="shared" si="1"/>
        <v>26177.111267348897</v>
      </c>
      <c r="F20" s="2"/>
      <c r="G20" s="33"/>
      <c r="H20" s="33"/>
    </row>
    <row r="21" spans="1:8" ht="14.25" customHeight="1">
      <c r="A21" s="13">
        <f t="shared" si="4"/>
        <v>2026</v>
      </c>
      <c r="B21" s="17">
        <f t="shared" si="2"/>
        <v>26177.111267348897</v>
      </c>
      <c r="C21" s="18">
        <f t="shared" si="3"/>
        <v>1230.3242295653981</v>
      </c>
      <c r="D21" s="18">
        <f t="shared" si="0"/>
        <v>4000</v>
      </c>
      <c r="E21" s="19">
        <f t="shared" si="1"/>
        <v>23407.435496914295</v>
      </c>
      <c r="F21" s="2"/>
      <c r="G21" s="33"/>
      <c r="H21" s="33"/>
    </row>
    <row r="22" spans="1:8" ht="14.25" customHeight="1">
      <c r="A22" s="13">
        <f t="shared" si="4"/>
        <v>2027</v>
      </c>
      <c r="B22" s="17">
        <f t="shared" si="2"/>
        <v>23407.435496914295</v>
      </c>
      <c r="C22" s="18">
        <f t="shared" si="3"/>
        <v>1100.1494683549718</v>
      </c>
      <c r="D22" s="18">
        <f t="shared" si="0"/>
        <v>4000</v>
      </c>
      <c r="E22" s="19">
        <f t="shared" si="1"/>
        <v>20507.584965269267</v>
      </c>
      <c r="F22" s="2"/>
      <c r="G22" s="33"/>
      <c r="H22" s="33"/>
    </row>
    <row r="23" spans="1:8" ht="14.25" customHeight="1">
      <c r="A23" s="13">
        <f t="shared" si="4"/>
        <v>2028</v>
      </c>
      <c r="B23" s="17">
        <f t="shared" si="2"/>
        <v>20507.584965269267</v>
      </c>
      <c r="C23" s="18">
        <f t="shared" si="3"/>
        <v>963.8564933676555</v>
      </c>
      <c r="D23" s="18">
        <f t="shared" si="0"/>
        <v>4000</v>
      </c>
      <c r="E23" s="19">
        <f t="shared" si="1"/>
        <v>17471.441458636924</v>
      </c>
      <c r="F23" s="2"/>
      <c r="G23" s="33"/>
      <c r="H23" s="33"/>
    </row>
    <row r="24" spans="1:8" ht="14.25" customHeight="1">
      <c r="A24" s="13">
        <f t="shared" si="4"/>
        <v>2029</v>
      </c>
      <c r="B24" s="17">
        <f t="shared" si="2"/>
        <v>17471.441458636924</v>
      </c>
      <c r="C24" s="18">
        <f t="shared" si="3"/>
        <v>821.15774855593543</v>
      </c>
      <c r="D24" s="18">
        <f t="shared" si="0"/>
        <v>4000</v>
      </c>
      <c r="E24" s="19">
        <f t="shared" si="1"/>
        <v>14292.599207192859</v>
      </c>
      <c r="F24" s="2"/>
      <c r="G24" s="33"/>
      <c r="H24" s="33"/>
    </row>
    <row r="25" spans="1:8" ht="14.25" customHeight="1">
      <c r="A25" s="13">
        <f t="shared" si="4"/>
        <v>2030</v>
      </c>
      <c r="B25" s="17">
        <f t="shared" si="2"/>
        <v>14292.599207192859</v>
      </c>
      <c r="C25" s="18">
        <f t="shared" si="3"/>
        <v>671.75216273806438</v>
      </c>
      <c r="D25" s="18">
        <f t="shared" si="0"/>
        <v>4000</v>
      </c>
      <c r="E25" s="19">
        <f t="shared" si="1"/>
        <v>10964.351369930924</v>
      </c>
      <c r="F25" s="2"/>
      <c r="G25" s="33"/>
      <c r="H25" s="33"/>
    </row>
    <row r="26" spans="1:8" ht="14.25" customHeight="1">
      <c r="A26" s="13">
        <f t="shared" si="4"/>
        <v>2031</v>
      </c>
      <c r="B26" s="17">
        <f t="shared" si="2"/>
        <v>10964.351369930924</v>
      </c>
      <c r="C26" s="18">
        <f t="shared" si="3"/>
        <v>515.32451438675344</v>
      </c>
      <c r="D26" s="18">
        <f t="shared" si="0"/>
        <v>4000</v>
      </c>
      <c r="E26" s="19">
        <f t="shared" si="1"/>
        <v>7479.6758843176776</v>
      </c>
      <c r="F26" s="2"/>
      <c r="G26" s="33"/>
      <c r="H26" s="33"/>
    </row>
    <row r="27" spans="1:8" ht="14.25" customHeight="1">
      <c r="A27" s="13">
        <f t="shared" si="4"/>
        <v>2032</v>
      </c>
      <c r="B27" s="17">
        <f t="shared" si="2"/>
        <v>7479.6758843176776</v>
      </c>
      <c r="C27" s="18">
        <f t="shared" si="3"/>
        <v>351.54476656293087</v>
      </c>
      <c r="D27" s="18">
        <f t="shared" si="0"/>
        <v>4000</v>
      </c>
      <c r="E27" s="19">
        <f t="shared" si="1"/>
        <v>3831.2206508806084</v>
      </c>
      <c r="F27" s="2"/>
      <c r="G27" s="33"/>
      <c r="H27" s="33"/>
    </row>
    <row r="28" spans="1:8" ht="14.25" customHeight="1">
      <c r="A28" s="13">
        <f t="shared" si="4"/>
        <v>2033</v>
      </c>
      <c r="B28" s="20">
        <f t="shared" si="2"/>
        <v>3831.2206508806084</v>
      </c>
      <c r="C28" s="21">
        <f t="shared" si="3"/>
        <v>180.0673705913886</v>
      </c>
      <c r="D28" s="21">
        <f t="shared" si="0"/>
        <v>4000</v>
      </c>
      <c r="E28" s="22">
        <f t="shared" si="1"/>
        <v>11.288021471997126</v>
      </c>
      <c r="F28" s="2"/>
      <c r="G28" s="7"/>
      <c r="H28" s="7"/>
    </row>
    <row r="30" spans="1:8" s="7" customFormat="1" ht="15">
      <c r="A30" s="23" t="s">
        <v>28</v>
      </c>
    </row>
    <row r="31" spans="1:8" ht="15">
      <c r="A31" s="5">
        <v>1</v>
      </c>
      <c r="B31" s="7" t="s">
        <v>29</v>
      </c>
    </row>
    <row r="32" spans="1:8" ht="15">
      <c r="A32" s="5">
        <v>2</v>
      </c>
      <c r="B32" s="7" t="s">
        <v>30</v>
      </c>
    </row>
    <row r="33" spans="1:2" ht="15">
      <c r="B33" s="29" t="s">
        <v>42</v>
      </c>
    </row>
    <row r="34" spans="1:2" ht="15">
      <c r="A34" s="5">
        <v>3</v>
      </c>
      <c r="B34" s="29" t="s">
        <v>32</v>
      </c>
    </row>
    <row r="35" spans="1:2" ht="15">
      <c r="A35" s="5">
        <v>4</v>
      </c>
      <c r="B35" s="7" t="s">
        <v>31</v>
      </c>
    </row>
    <row r="36" spans="1:2" ht="15">
      <c r="A36" s="5">
        <v>5</v>
      </c>
      <c r="B36" s="7" t="s">
        <v>34</v>
      </c>
    </row>
    <row r="37" spans="1:2" ht="15">
      <c r="A37" s="5">
        <v>6</v>
      </c>
      <c r="B37" s="29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" sqref="A3"/>
    </sheetView>
  </sheetViews>
  <sheetFormatPr baseColWidth="10" defaultColWidth="8.83203125" defaultRowHeight="12" x14ac:dyDescent="0"/>
  <cols>
    <col min="1" max="1" width="6.6640625" customWidth="1"/>
    <col min="2" max="2" width="11" customWidth="1"/>
    <col min="3" max="3" width="10" customWidth="1"/>
    <col min="4" max="5" width="11" customWidth="1"/>
    <col min="6" max="6" width="1.33203125" customWidth="1"/>
    <col min="7" max="7" width="9.83203125" customWidth="1"/>
    <col min="8" max="8" width="12.1640625" customWidth="1"/>
  </cols>
  <sheetData>
    <row r="1" spans="1:8" ht="15">
      <c r="A1" s="59" t="s">
        <v>50</v>
      </c>
      <c r="B1" s="7" t="s">
        <v>18</v>
      </c>
      <c r="C1" s="7"/>
      <c r="D1" s="7"/>
      <c r="E1" s="7"/>
      <c r="G1" s="11"/>
      <c r="H1" s="11"/>
    </row>
    <row r="2" spans="1:8" ht="15">
      <c r="A2" s="6" t="s">
        <v>35</v>
      </c>
      <c r="B2" s="7"/>
      <c r="C2" s="7"/>
      <c r="D2" s="7"/>
      <c r="E2" s="7"/>
      <c r="G2" s="11"/>
      <c r="H2" s="11"/>
    </row>
    <row r="3" spans="1:8" s="5" customFormat="1" ht="9" customHeight="1">
      <c r="A3" s="7"/>
      <c r="B3" s="7"/>
      <c r="C3" s="7"/>
      <c r="D3" s="7"/>
      <c r="E3" s="7"/>
      <c r="F3"/>
    </row>
    <row r="4" spans="1:8" s="5" customFormat="1" ht="15">
      <c r="A4" s="8" t="s">
        <v>48</v>
      </c>
      <c r="B4" s="7"/>
      <c r="C4" s="7"/>
      <c r="D4" s="7"/>
      <c r="E4" s="7"/>
      <c r="F4"/>
      <c r="G4" s="11"/>
      <c r="H4" s="11"/>
    </row>
    <row r="5" spans="1:8" s="5" customFormat="1" ht="13.5" customHeight="1">
      <c r="A5" s="8"/>
      <c r="B5" s="39" t="s">
        <v>36</v>
      </c>
      <c r="C5" s="7"/>
      <c r="D5" s="7"/>
      <c r="E5" s="7"/>
      <c r="F5"/>
      <c r="G5" s="32"/>
      <c r="H5" s="32"/>
    </row>
    <row r="6" spans="1:8" s="5" customFormat="1" ht="10.5" customHeight="1">
      <c r="G6" s="32"/>
      <c r="H6" s="32"/>
    </row>
    <row r="7" spans="1:8" s="5" customFormat="1" ht="15">
      <c r="A7" s="23"/>
      <c r="B7" s="37" t="s">
        <v>0</v>
      </c>
      <c r="C7" s="37" t="s">
        <v>1</v>
      </c>
      <c r="D7" s="37" t="s">
        <v>1</v>
      </c>
      <c r="E7" s="37" t="s">
        <v>2</v>
      </c>
      <c r="F7"/>
      <c r="G7" s="11"/>
      <c r="H7" s="11"/>
    </row>
    <row r="8" spans="1:8" s="5" customFormat="1" ht="15">
      <c r="A8" s="37" t="s">
        <v>3</v>
      </c>
      <c r="B8" s="34" t="s">
        <v>37</v>
      </c>
      <c r="C8" s="34" t="s">
        <v>38</v>
      </c>
      <c r="D8" s="34" t="s">
        <v>39</v>
      </c>
      <c r="E8" s="34" t="s">
        <v>37</v>
      </c>
      <c r="F8"/>
      <c r="G8" s="11"/>
      <c r="H8" s="11"/>
    </row>
    <row r="9" spans="1:8" s="5" customFormat="1" ht="14.25" customHeight="1">
      <c r="A9" s="38">
        <v>2014</v>
      </c>
      <c r="B9" s="40">
        <f>$H$9</f>
        <v>50000</v>
      </c>
      <c r="C9" s="41">
        <f>Interest*B9</f>
        <v>2500</v>
      </c>
      <c r="D9" s="41">
        <f t="shared" ref="D9:D28" si="0">$H$11</f>
        <v>4000</v>
      </c>
      <c r="E9" s="42">
        <f t="shared" ref="E9:E28" si="1">B9+C9-D9</f>
        <v>48500</v>
      </c>
      <c r="F9"/>
      <c r="G9" s="34" t="s">
        <v>37</v>
      </c>
      <c r="H9" s="49">
        <v>50000</v>
      </c>
    </row>
    <row r="10" spans="1:8" s="5" customFormat="1" ht="14.25" customHeight="1">
      <c r="A10" s="38">
        <f t="shared" ref="A10:A28" si="2">A9+1</f>
        <v>2015</v>
      </c>
      <c r="B10" s="43">
        <f t="shared" ref="B10:B28" si="3">E9</f>
        <v>48500</v>
      </c>
      <c r="C10" s="44">
        <f t="shared" ref="C10:C28" si="4">$H$10*B10</f>
        <v>2425</v>
      </c>
      <c r="D10" s="44">
        <f t="shared" si="0"/>
        <v>4000</v>
      </c>
      <c r="E10" s="45">
        <f t="shared" si="1"/>
        <v>46925</v>
      </c>
      <c r="F10"/>
      <c r="G10" s="34" t="s">
        <v>38</v>
      </c>
      <c r="H10" s="26">
        <v>0.05</v>
      </c>
    </row>
    <row r="11" spans="1:8" s="5" customFormat="1" ht="14.25" customHeight="1">
      <c r="A11" s="38">
        <f t="shared" si="2"/>
        <v>2016</v>
      </c>
      <c r="B11" s="43">
        <f t="shared" si="3"/>
        <v>46925</v>
      </c>
      <c r="C11" s="44">
        <f t="shared" si="4"/>
        <v>2346.25</v>
      </c>
      <c r="D11" s="44">
        <f t="shared" si="0"/>
        <v>4000</v>
      </c>
      <c r="E11" s="45">
        <f t="shared" si="1"/>
        <v>45271.25</v>
      </c>
      <c r="F11"/>
      <c r="G11" s="34" t="s">
        <v>39</v>
      </c>
      <c r="H11" s="49">
        <v>4000</v>
      </c>
    </row>
    <row r="12" spans="1:8" s="5" customFormat="1" ht="14.25" customHeight="1">
      <c r="A12" s="38">
        <f t="shared" si="2"/>
        <v>2017</v>
      </c>
      <c r="B12" s="43">
        <f t="shared" si="3"/>
        <v>45271.25</v>
      </c>
      <c r="C12" s="44">
        <f t="shared" si="4"/>
        <v>2263.5625</v>
      </c>
      <c r="D12" s="44">
        <f t="shared" si="0"/>
        <v>4000</v>
      </c>
      <c r="E12" s="45">
        <f t="shared" si="1"/>
        <v>43534.8125</v>
      </c>
      <c r="F12"/>
      <c r="G12" s="34"/>
      <c r="H12" s="35"/>
    </row>
    <row r="13" spans="1:8" s="5" customFormat="1" ht="14.25" customHeight="1">
      <c r="A13" s="38">
        <f t="shared" si="2"/>
        <v>2018</v>
      </c>
      <c r="B13" s="43">
        <f t="shared" si="3"/>
        <v>43534.8125</v>
      </c>
      <c r="C13" s="44">
        <f t="shared" si="4"/>
        <v>2176.7406249999999</v>
      </c>
      <c r="D13" s="44">
        <f t="shared" si="0"/>
        <v>4000</v>
      </c>
      <c r="E13" s="45">
        <f t="shared" si="1"/>
        <v>41711.553124999999</v>
      </c>
      <c r="F13"/>
      <c r="G13" s="33"/>
      <c r="H13" s="33"/>
    </row>
    <row r="14" spans="1:8" s="5" customFormat="1" ht="14.25" customHeight="1">
      <c r="A14" s="38">
        <f t="shared" si="2"/>
        <v>2019</v>
      </c>
      <c r="B14" s="43">
        <f t="shared" si="3"/>
        <v>41711.553124999999</v>
      </c>
      <c r="C14" s="44">
        <f t="shared" si="4"/>
        <v>2085.57765625</v>
      </c>
      <c r="D14" s="44">
        <f t="shared" si="0"/>
        <v>4000</v>
      </c>
      <c r="E14" s="45">
        <f t="shared" si="1"/>
        <v>39797.130781250002</v>
      </c>
      <c r="F14"/>
      <c r="G14" s="33"/>
      <c r="H14" s="33"/>
    </row>
    <row r="15" spans="1:8" s="5" customFormat="1" ht="14.25" customHeight="1">
      <c r="A15" s="38">
        <f t="shared" si="2"/>
        <v>2020</v>
      </c>
      <c r="B15" s="43">
        <f t="shared" si="3"/>
        <v>39797.130781250002</v>
      </c>
      <c r="C15" s="44">
        <f t="shared" si="4"/>
        <v>1989.8565390625001</v>
      </c>
      <c r="D15" s="44">
        <f t="shared" si="0"/>
        <v>4000</v>
      </c>
      <c r="E15" s="45">
        <f t="shared" si="1"/>
        <v>37786.987320312503</v>
      </c>
      <c r="F15"/>
      <c r="G15" s="33"/>
      <c r="H15" s="33"/>
    </row>
    <row r="16" spans="1:8" s="5" customFormat="1" ht="14.25" customHeight="1">
      <c r="A16" s="38">
        <f t="shared" si="2"/>
        <v>2021</v>
      </c>
      <c r="B16" s="43">
        <f t="shared" si="3"/>
        <v>37786.987320312503</v>
      </c>
      <c r="C16" s="44">
        <f t="shared" si="4"/>
        <v>1889.3493660156253</v>
      </c>
      <c r="D16" s="44">
        <f t="shared" si="0"/>
        <v>4000</v>
      </c>
      <c r="E16" s="45">
        <f t="shared" si="1"/>
        <v>35676.336686328126</v>
      </c>
      <c r="F16"/>
      <c r="G16" s="33"/>
      <c r="H16" s="33"/>
    </row>
    <row r="17" spans="1:8" s="5" customFormat="1" ht="14.25" customHeight="1">
      <c r="A17" s="38">
        <f t="shared" si="2"/>
        <v>2022</v>
      </c>
      <c r="B17" s="43">
        <f t="shared" si="3"/>
        <v>35676.336686328126</v>
      </c>
      <c r="C17" s="44">
        <f t="shared" si="4"/>
        <v>1783.8168343164064</v>
      </c>
      <c r="D17" s="44">
        <f t="shared" si="0"/>
        <v>4000</v>
      </c>
      <c r="E17" s="45">
        <f t="shared" si="1"/>
        <v>33460.153520644533</v>
      </c>
      <c r="F17" s="2"/>
      <c r="G17" s="33"/>
      <c r="H17" s="33"/>
    </row>
    <row r="18" spans="1:8" s="5" customFormat="1" ht="14.25" customHeight="1">
      <c r="A18" s="38">
        <f t="shared" si="2"/>
        <v>2023</v>
      </c>
      <c r="B18" s="43">
        <f t="shared" si="3"/>
        <v>33460.153520644533</v>
      </c>
      <c r="C18" s="44">
        <f t="shared" si="4"/>
        <v>1673.0076760322268</v>
      </c>
      <c r="D18" s="44">
        <f t="shared" si="0"/>
        <v>4000</v>
      </c>
      <c r="E18" s="45">
        <f t="shared" si="1"/>
        <v>31133.16119667676</v>
      </c>
      <c r="F18" s="2"/>
      <c r="G18" s="33"/>
      <c r="H18" s="33"/>
    </row>
    <row r="19" spans="1:8" s="5" customFormat="1" ht="14.25" customHeight="1">
      <c r="A19" s="38">
        <f t="shared" si="2"/>
        <v>2024</v>
      </c>
      <c r="B19" s="43">
        <f t="shared" si="3"/>
        <v>31133.16119667676</v>
      </c>
      <c r="C19" s="44">
        <f t="shared" si="4"/>
        <v>1556.658059833838</v>
      </c>
      <c r="D19" s="44">
        <f t="shared" si="0"/>
        <v>4000</v>
      </c>
      <c r="E19" s="45">
        <f t="shared" si="1"/>
        <v>28689.819256510596</v>
      </c>
      <c r="F19" s="2"/>
      <c r="G19" s="33"/>
      <c r="H19" s="33"/>
    </row>
    <row r="20" spans="1:8" s="5" customFormat="1" ht="14.25" customHeight="1">
      <c r="A20" s="38">
        <f t="shared" si="2"/>
        <v>2025</v>
      </c>
      <c r="B20" s="43">
        <f t="shared" si="3"/>
        <v>28689.819256510596</v>
      </c>
      <c r="C20" s="44">
        <f t="shared" si="4"/>
        <v>1434.49096282553</v>
      </c>
      <c r="D20" s="44">
        <f t="shared" si="0"/>
        <v>4000</v>
      </c>
      <c r="E20" s="45">
        <f t="shared" si="1"/>
        <v>26124.310219336126</v>
      </c>
      <c r="F20" s="2"/>
      <c r="G20" s="33"/>
      <c r="H20" s="33"/>
    </row>
    <row r="21" spans="1:8" s="5" customFormat="1" ht="14.25" customHeight="1">
      <c r="A21" s="38">
        <f t="shared" si="2"/>
        <v>2026</v>
      </c>
      <c r="B21" s="43">
        <f t="shared" si="3"/>
        <v>26124.310219336126</v>
      </c>
      <c r="C21" s="44">
        <f t="shared" si="4"/>
        <v>1306.2155109668065</v>
      </c>
      <c r="D21" s="44">
        <f t="shared" si="0"/>
        <v>4000</v>
      </c>
      <c r="E21" s="45">
        <f t="shared" si="1"/>
        <v>23430.525730302932</v>
      </c>
      <c r="F21" s="2"/>
      <c r="G21" s="33"/>
      <c r="H21" s="33"/>
    </row>
    <row r="22" spans="1:8" s="5" customFormat="1" ht="14.25" customHeight="1">
      <c r="A22" s="38">
        <f t="shared" si="2"/>
        <v>2027</v>
      </c>
      <c r="B22" s="43">
        <f t="shared" si="3"/>
        <v>23430.525730302932</v>
      </c>
      <c r="C22" s="44">
        <f t="shared" si="4"/>
        <v>1171.5262865151467</v>
      </c>
      <c r="D22" s="44">
        <f t="shared" si="0"/>
        <v>4000</v>
      </c>
      <c r="E22" s="45">
        <f t="shared" si="1"/>
        <v>20602.052016818077</v>
      </c>
      <c r="F22" s="2"/>
      <c r="G22" s="33"/>
      <c r="H22" s="33"/>
    </row>
    <row r="23" spans="1:8" s="5" customFormat="1" ht="14.25" customHeight="1">
      <c r="A23" s="38">
        <f t="shared" si="2"/>
        <v>2028</v>
      </c>
      <c r="B23" s="43">
        <f t="shared" si="3"/>
        <v>20602.052016818077</v>
      </c>
      <c r="C23" s="44">
        <f t="shared" si="4"/>
        <v>1030.102600840904</v>
      </c>
      <c r="D23" s="44">
        <f t="shared" si="0"/>
        <v>4000</v>
      </c>
      <c r="E23" s="45">
        <f t="shared" si="1"/>
        <v>17632.15461765898</v>
      </c>
      <c r="F23" s="2"/>
      <c r="G23" s="33"/>
      <c r="H23" s="33"/>
    </row>
    <row r="24" spans="1:8" s="5" customFormat="1" ht="14.25" customHeight="1">
      <c r="A24" s="38">
        <f t="shared" si="2"/>
        <v>2029</v>
      </c>
      <c r="B24" s="43">
        <f t="shared" si="3"/>
        <v>17632.15461765898</v>
      </c>
      <c r="C24" s="44">
        <f t="shared" si="4"/>
        <v>881.607730882949</v>
      </c>
      <c r="D24" s="44">
        <f t="shared" si="0"/>
        <v>4000</v>
      </c>
      <c r="E24" s="45">
        <f t="shared" si="1"/>
        <v>14513.762348541928</v>
      </c>
      <c r="F24" s="2"/>
      <c r="G24" s="33"/>
      <c r="H24" s="33"/>
    </row>
    <row r="25" spans="1:8" s="5" customFormat="1" ht="14.25" customHeight="1">
      <c r="A25" s="38">
        <f t="shared" si="2"/>
        <v>2030</v>
      </c>
      <c r="B25" s="43">
        <f t="shared" si="3"/>
        <v>14513.762348541928</v>
      </c>
      <c r="C25" s="44">
        <f t="shared" si="4"/>
        <v>725.68811742709647</v>
      </c>
      <c r="D25" s="44">
        <f t="shared" si="0"/>
        <v>4000</v>
      </c>
      <c r="E25" s="45">
        <f t="shared" si="1"/>
        <v>11239.450465969025</v>
      </c>
      <c r="F25" s="2"/>
      <c r="G25" s="33"/>
      <c r="H25" s="33"/>
    </row>
    <row r="26" spans="1:8" s="5" customFormat="1" ht="14.25" customHeight="1">
      <c r="A26" s="38">
        <f t="shared" si="2"/>
        <v>2031</v>
      </c>
      <c r="B26" s="43">
        <f t="shared" si="3"/>
        <v>11239.450465969025</v>
      </c>
      <c r="C26" s="44">
        <f t="shared" si="4"/>
        <v>561.97252329845128</v>
      </c>
      <c r="D26" s="44">
        <f t="shared" si="0"/>
        <v>4000</v>
      </c>
      <c r="E26" s="45">
        <f t="shared" si="1"/>
        <v>7801.4229892674757</v>
      </c>
      <c r="F26" s="2"/>
      <c r="G26" s="33"/>
      <c r="H26" s="33"/>
    </row>
    <row r="27" spans="1:8" s="5" customFormat="1" ht="14.25" customHeight="1">
      <c r="A27" s="38">
        <f t="shared" si="2"/>
        <v>2032</v>
      </c>
      <c r="B27" s="43">
        <f t="shared" si="3"/>
        <v>7801.4229892674757</v>
      </c>
      <c r="C27" s="44">
        <f t="shared" si="4"/>
        <v>390.07114946337379</v>
      </c>
      <c r="D27" s="44">
        <f t="shared" si="0"/>
        <v>4000</v>
      </c>
      <c r="E27" s="45">
        <f t="shared" si="1"/>
        <v>4191.49413873085</v>
      </c>
      <c r="F27" s="2"/>
      <c r="G27" s="33"/>
      <c r="H27" s="33"/>
    </row>
    <row r="28" spans="1:8" s="5" customFormat="1" ht="14.25" customHeight="1">
      <c r="A28" s="38">
        <f t="shared" si="2"/>
        <v>2033</v>
      </c>
      <c r="B28" s="46">
        <f t="shared" si="3"/>
        <v>4191.49413873085</v>
      </c>
      <c r="C28" s="47">
        <f t="shared" si="4"/>
        <v>209.5747069365425</v>
      </c>
      <c r="D28" s="47">
        <f t="shared" si="0"/>
        <v>4000</v>
      </c>
      <c r="E28" s="48">
        <f t="shared" si="1"/>
        <v>401.06884566739245</v>
      </c>
      <c r="F28" s="2"/>
      <c r="G28" s="7"/>
      <c r="H28" s="7"/>
    </row>
    <row r="30" spans="1:8" s="7" customFormat="1" ht="15">
      <c r="A30" s="23" t="s">
        <v>28</v>
      </c>
    </row>
    <row r="31" spans="1:8" s="7" customFormat="1" ht="15">
      <c r="A31" s="7">
        <v>1</v>
      </c>
      <c r="B31" s="29" t="s">
        <v>43</v>
      </c>
    </row>
    <row r="32" spans="1:8" s="7" customFormat="1" ht="15">
      <c r="B32" s="29" t="s">
        <v>41</v>
      </c>
    </row>
    <row r="33" spans="1:2" s="7" customFormat="1" ht="15">
      <c r="A33" s="7">
        <v>2</v>
      </c>
      <c r="B33" s="7" t="s">
        <v>44</v>
      </c>
    </row>
    <row r="34" spans="1:2" s="7" customFormat="1" ht="15">
      <c r="A34" s="7">
        <v>3</v>
      </c>
      <c r="B34" s="7" t="s">
        <v>45</v>
      </c>
    </row>
    <row r="35" spans="1:2" s="7" customFormat="1" ht="15">
      <c r="B35" s="29" t="s">
        <v>46</v>
      </c>
    </row>
    <row r="36" spans="1:2" s="12" customFormat="1" ht="15">
      <c r="B36" s="29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3" sqref="A3"/>
    </sheetView>
  </sheetViews>
  <sheetFormatPr baseColWidth="10" defaultColWidth="8.83203125" defaultRowHeight="12" x14ac:dyDescent="0"/>
  <cols>
    <col min="1" max="1" width="7.6640625" customWidth="1"/>
    <col min="2" max="4" width="9.1640625" customWidth="1"/>
    <col min="5" max="5" width="2.6640625" customWidth="1"/>
    <col min="6" max="6" width="9.6640625" customWidth="1"/>
    <col min="7" max="10" width="7.6640625" customWidth="1"/>
  </cols>
  <sheetData>
    <row r="1" spans="1:10" ht="15">
      <c r="A1" s="59" t="s">
        <v>50</v>
      </c>
      <c r="B1" s="7" t="s">
        <v>18</v>
      </c>
      <c r="C1" s="7"/>
      <c r="D1" s="7"/>
      <c r="E1" s="7"/>
      <c r="G1" s="11"/>
    </row>
    <row r="2" spans="1:10" ht="15">
      <c r="A2" s="6" t="s">
        <v>35</v>
      </c>
      <c r="B2" s="7"/>
      <c r="C2" s="7"/>
      <c r="D2" s="7"/>
      <c r="E2" s="7"/>
      <c r="G2" s="11"/>
    </row>
    <row r="3" spans="1:10" ht="9" customHeight="1">
      <c r="A3" s="7"/>
      <c r="B3" s="7"/>
      <c r="C3" s="7"/>
      <c r="D3" s="7"/>
      <c r="E3" s="7"/>
      <c r="G3" s="5"/>
    </row>
    <row r="4" spans="1:10" ht="15">
      <c r="A4" s="8" t="s">
        <v>49</v>
      </c>
      <c r="B4" s="7"/>
      <c r="C4" s="7"/>
      <c r="D4" s="7"/>
      <c r="E4" s="7"/>
      <c r="G4" s="11"/>
    </row>
    <row r="5" spans="1:10" ht="15">
      <c r="A5" s="8"/>
      <c r="B5" s="39" t="s">
        <v>51</v>
      </c>
      <c r="C5" s="7"/>
      <c r="D5" s="7"/>
      <c r="E5" s="7"/>
      <c r="G5" s="32"/>
    </row>
    <row r="7" spans="1:10" ht="15">
      <c r="A7" s="37" t="s">
        <v>52</v>
      </c>
      <c r="B7" s="37" t="s">
        <v>53</v>
      </c>
      <c r="C7" s="37" t="s">
        <v>54</v>
      </c>
      <c r="D7" s="37" t="s">
        <v>55</v>
      </c>
      <c r="E7" s="61"/>
      <c r="F7" s="36" t="s">
        <v>56</v>
      </c>
      <c r="G7" s="7"/>
      <c r="H7" s="7"/>
      <c r="I7" s="7"/>
      <c r="J7" s="7"/>
    </row>
    <row r="8" spans="1:10" ht="15.75" customHeight="1">
      <c r="A8" s="66">
        <v>2014</v>
      </c>
      <c r="B8" s="67">
        <f>G9</f>
        <v>100</v>
      </c>
      <c r="C8" s="68">
        <f>G10</f>
        <v>500</v>
      </c>
      <c r="D8" s="69">
        <f>G11</f>
        <v>250</v>
      </c>
      <c r="E8" s="7"/>
      <c r="F8" s="60" t="s">
        <v>57</v>
      </c>
      <c r="G8" s="60" t="s">
        <v>58</v>
      </c>
      <c r="H8" s="60" t="s">
        <v>59</v>
      </c>
      <c r="I8" s="60" t="s">
        <v>60</v>
      </c>
      <c r="J8" s="60" t="s">
        <v>61</v>
      </c>
    </row>
    <row r="9" spans="1:10" ht="15.75" customHeight="1">
      <c r="A9" s="66">
        <f>A8+1</f>
        <v>2015</v>
      </c>
      <c r="B9" s="70">
        <f t="shared" ref="B9:B27" si="0">B8*(1-$H$9-$J$9)+C8*$I$10</f>
        <v>144</v>
      </c>
      <c r="C9" s="71">
        <f t="shared" ref="C9:C27" si="1">C8*(1-$H$10-$J$10)+B8*$J$9</f>
        <v>467.49999999999994</v>
      </c>
      <c r="D9" s="72">
        <f t="shared" ref="D9:D27" si="2">D8*(1-$H$11)+C8*$J$10</f>
        <v>237.5</v>
      </c>
      <c r="E9" s="7"/>
      <c r="F9" s="60" t="s">
        <v>62</v>
      </c>
      <c r="G9" s="62">
        <v>100</v>
      </c>
      <c r="H9" s="64">
        <v>0.01</v>
      </c>
      <c r="I9" s="65">
        <v>0</v>
      </c>
      <c r="J9" s="63">
        <v>0.05</v>
      </c>
    </row>
    <row r="10" spans="1:10" ht="15.75" customHeight="1">
      <c r="A10" s="66">
        <f>A9+1</f>
        <v>2016</v>
      </c>
      <c r="B10" s="70">
        <f t="shared" si="0"/>
        <v>182.10999999999999</v>
      </c>
      <c r="C10" s="71">
        <f t="shared" si="1"/>
        <v>439.63749999999993</v>
      </c>
      <c r="D10" s="72">
        <f t="shared" si="2"/>
        <v>225.4375</v>
      </c>
      <c r="E10" s="7"/>
      <c r="F10" s="60" t="s">
        <v>63</v>
      </c>
      <c r="G10" s="62">
        <v>500</v>
      </c>
      <c r="H10" s="64">
        <v>0.05</v>
      </c>
      <c r="I10" s="65">
        <v>0.1</v>
      </c>
      <c r="J10" s="63">
        <v>2.5000000000000001E-2</v>
      </c>
    </row>
    <row r="11" spans="1:10" ht="15.75" customHeight="1">
      <c r="A11" s="66">
        <f>A10+1</f>
        <v>2017</v>
      </c>
      <c r="B11" s="70">
        <f t="shared" si="0"/>
        <v>215.14714999999998</v>
      </c>
      <c r="C11" s="71">
        <f t="shared" si="1"/>
        <v>415.77018749999991</v>
      </c>
      <c r="D11" s="72">
        <f t="shared" si="2"/>
        <v>213.88468750000001</v>
      </c>
      <c r="E11" s="7"/>
      <c r="F11" s="60" t="s">
        <v>64</v>
      </c>
      <c r="G11" s="62">
        <v>250</v>
      </c>
      <c r="H11" s="64">
        <v>0.1</v>
      </c>
      <c r="I11" s="65">
        <v>0</v>
      </c>
      <c r="J11" s="63">
        <v>0</v>
      </c>
    </row>
    <row r="12" spans="1:10" ht="15.75" customHeight="1">
      <c r="A12" s="66">
        <f t="shared" ref="A12:A27" si="3">A11+1</f>
        <v>2018</v>
      </c>
      <c r="B12" s="70">
        <f t="shared" si="0"/>
        <v>243.81533974999996</v>
      </c>
      <c r="C12" s="71">
        <f t="shared" si="1"/>
        <v>395.34478093749988</v>
      </c>
      <c r="D12" s="72">
        <f t="shared" si="2"/>
        <v>202.89047343750002</v>
      </c>
      <c r="E12" s="7"/>
    </row>
    <row r="13" spans="1:10" ht="15.75" customHeight="1">
      <c r="A13" s="66">
        <f t="shared" si="3"/>
        <v>2019</v>
      </c>
      <c r="B13" s="70">
        <f t="shared" si="0"/>
        <v>268.72089745874996</v>
      </c>
      <c r="C13" s="71">
        <f t="shared" si="1"/>
        <v>377.8846893546874</v>
      </c>
      <c r="D13" s="72">
        <f t="shared" si="2"/>
        <v>192.48504561718752</v>
      </c>
      <c r="E13" s="7"/>
      <c r="F13" s="60" t="s">
        <v>65</v>
      </c>
      <c r="G13" s="36" t="s">
        <v>66</v>
      </c>
      <c r="H13" s="7"/>
      <c r="I13" s="7"/>
      <c r="J13" s="7"/>
    </row>
    <row r="14" spans="1:10" ht="15.75" customHeight="1">
      <c r="A14" s="66">
        <f t="shared" si="3"/>
        <v>2020</v>
      </c>
      <c r="B14" s="70">
        <f t="shared" si="0"/>
        <v>290.38611254669371</v>
      </c>
      <c r="C14" s="71">
        <f t="shared" si="1"/>
        <v>362.9793825260233</v>
      </c>
      <c r="D14" s="72">
        <f t="shared" si="2"/>
        <v>182.68365828933594</v>
      </c>
      <c r="E14" s="7"/>
      <c r="F14" s="60" t="s">
        <v>67</v>
      </c>
      <c r="G14" s="36" t="s">
        <v>68</v>
      </c>
      <c r="H14" s="7"/>
      <c r="I14" s="7"/>
      <c r="J14" s="7"/>
    </row>
    <row r="15" spans="1:10" ht="15.75" customHeight="1">
      <c r="A15" s="66">
        <f t="shared" si="3"/>
        <v>2021</v>
      </c>
      <c r="B15" s="70">
        <f t="shared" si="0"/>
        <v>309.26088404649437</v>
      </c>
      <c r="C15" s="71">
        <f t="shared" si="1"/>
        <v>350.2752344639062</v>
      </c>
      <c r="D15" s="72">
        <f t="shared" si="2"/>
        <v>173.48977702355293</v>
      </c>
      <c r="E15" s="7"/>
      <c r="F15" s="60" t="s">
        <v>69</v>
      </c>
      <c r="G15" s="36" t="s">
        <v>70</v>
      </c>
      <c r="H15" s="7"/>
      <c r="I15" s="7"/>
      <c r="J15" s="7"/>
    </row>
    <row r="16" spans="1:10" ht="15.75" customHeight="1">
      <c r="A16" s="66">
        <f t="shared" si="3"/>
        <v>2022</v>
      </c>
      <c r="B16" s="70">
        <f t="shared" si="0"/>
        <v>325.73275445009529</v>
      </c>
      <c r="C16" s="71">
        <f t="shared" si="1"/>
        <v>339.46763608143794</v>
      </c>
      <c r="D16" s="72">
        <f t="shared" si="2"/>
        <v>164.89768018279531</v>
      </c>
      <c r="E16" s="7"/>
      <c r="I16" s="7"/>
      <c r="J16" s="7"/>
    </row>
    <row r="17" spans="1:11" ht="15.75" customHeight="1">
      <c r="A17" s="66">
        <f t="shared" si="3"/>
        <v>2023</v>
      </c>
      <c r="B17" s="70">
        <f t="shared" si="0"/>
        <v>340.13555279123335</v>
      </c>
      <c r="C17" s="71">
        <f t="shared" si="1"/>
        <v>330.29420109783484</v>
      </c>
      <c r="D17" s="72">
        <f t="shared" si="2"/>
        <v>156.89460306655172</v>
      </c>
      <c r="E17" s="7"/>
      <c r="F17" s="7"/>
      <c r="G17" s="7"/>
      <c r="H17" s="7"/>
      <c r="I17" s="7"/>
      <c r="J17" s="7"/>
    </row>
    <row r="18" spans="1:11" ht="15.75" customHeight="1">
      <c r="A18" s="66">
        <f t="shared" si="3"/>
        <v>2024</v>
      </c>
      <c r="B18" s="70">
        <f t="shared" si="0"/>
        <v>352.75683973354279</v>
      </c>
      <c r="C18" s="71">
        <f t="shared" si="1"/>
        <v>322.52891365505889</v>
      </c>
      <c r="D18" s="72">
        <f t="shared" si="2"/>
        <v>149.46249778734241</v>
      </c>
      <c r="E18" s="7"/>
      <c r="F18" s="7"/>
      <c r="G18" s="7"/>
      <c r="H18" s="7"/>
      <c r="I18" s="7"/>
      <c r="J18" s="7"/>
    </row>
    <row r="19" spans="1:11" ht="15.75" customHeight="1">
      <c r="A19" s="66">
        <f t="shared" si="3"/>
        <v>2025</v>
      </c>
      <c r="B19" s="70">
        <f t="shared" si="0"/>
        <v>363.84432071503608</v>
      </c>
      <c r="C19" s="71">
        <f t="shared" si="1"/>
        <v>315.97708711760657</v>
      </c>
      <c r="D19" s="72">
        <f t="shared" si="2"/>
        <v>142.57947084998466</v>
      </c>
      <c r="E19" s="7"/>
      <c r="F19" s="7"/>
      <c r="G19" s="7"/>
      <c r="H19" s="7"/>
      <c r="I19" s="7"/>
      <c r="J19" s="7"/>
    </row>
    <row r="20" spans="1:11" ht="15.75" customHeight="1">
      <c r="A20" s="66">
        <f t="shared" si="3"/>
        <v>2026</v>
      </c>
      <c r="B20" s="70">
        <f t="shared" si="0"/>
        <v>373.61137018389456</v>
      </c>
      <c r="C20" s="71">
        <f t="shared" si="1"/>
        <v>310.47102161953785</v>
      </c>
      <c r="D20" s="72">
        <f t="shared" si="2"/>
        <v>136.22095094292638</v>
      </c>
      <c r="E20" s="7"/>
      <c r="F20" s="7"/>
      <c r="G20" s="7"/>
      <c r="H20" s="7"/>
      <c r="I20" s="7"/>
      <c r="J20" s="7"/>
    </row>
    <row r="21" spans="1:11" ht="15.75" customHeight="1">
      <c r="A21" s="66">
        <f t="shared" si="3"/>
        <v>2027</v>
      </c>
      <c r="B21" s="70">
        <f t="shared" si="0"/>
        <v>382.24179013481466</v>
      </c>
      <c r="C21" s="71">
        <f t="shared" si="1"/>
        <v>305.86626350726726</v>
      </c>
      <c r="D21" s="72">
        <f t="shared" si="2"/>
        <v>130.3606313891222</v>
      </c>
      <c r="E21" s="7"/>
      <c r="F21" s="7"/>
      <c r="G21" s="7"/>
      <c r="H21" s="7"/>
      <c r="I21" s="7"/>
      <c r="J21" s="7"/>
    </row>
    <row r="22" spans="1:11" ht="15.75" customHeight="1">
      <c r="A22" s="66">
        <f t="shared" si="3"/>
        <v>2028</v>
      </c>
      <c r="B22" s="70">
        <f t="shared" si="0"/>
        <v>389.89390907745246</v>
      </c>
      <c r="C22" s="71">
        <f t="shared" si="1"/>
        <v>302.03838325096297</v>
      </c>
      <c r="D22" s="72">
        <f t="shared" si="2"/>
        <v>124.97122483789167</v>
      </c>
      <c r="E22" s="7"/>
      <c r="F22" s="7"/>
      <c r="G22" s="7"/>
      <c r="H22" s="7"/>
      <c r="I22" s="7"/>
      <c r="J22" s="7"/>
    </row>
    <row r="23" spans="1:11" ht="15.75" customHeight="1">
      <c r="A23" s="66">
        <f t="shared" si="3"/>
        <v>2029</v>
      </c>
      <c r="B23" s="70">
        <f t="shared" si="0"/>
        <v>396.70411285790158</v>
      </c>
      <c r="C23" s="71">
        <f t="shared" si="1"/>
        <v>298.88019996101332</v>
      </c>
      <c r="D23" s="72">
        <f t="shared" si="2"/>
        <v>120.02506193537657</v>
      </c>
      <c r="E23" s="7"/>
      <c r="F23" s="7"/>
      <c r="G23" s="7"/>
      <c r="H23" s="7"/>
      <c r="I23" s="7"/>
      <c r="J23" s="7"/>
    </row>
    <row r="24" spans="1:11" ht="15.75" customHeight="1">
      <c r="A24" s="66">
        <f t="shared" si="3"/>
        <v>2030</v>
      </c>
      <c r="B24" s="70">
        <f t="shared" si="0"/>
        <v>402.78988608252877</v>
      </c>
      <c r="C24" s="71">
        <f t="shared" si="1"/>
        <v>296.29939060683233</v>
      </c>
      <c r="D24" s="72">
        <f t="shared" si="2"/>
        <v>115.49456074086424</v>
      </c>
      <c r="E24" s="7"/>
      <c r="F24" s="7"/>
      <c r="G24" s="7"/>
      <c r="H24" s="7"/>
      <c r="I24" s="7"/>
      <c r="J24" s="7"/>
    </row>
    <row r="25" spans="1:11" ht="15.75" customHeight="1">
      <c r="A25" s="66">
        <f t="shared" si="3"/>
        <v>2031</v>
      </c>
      <c r="B25" s="70">
        <f t="shared" si="0"/>
        <v>408.25243197826023</v>
      </c>
      <c r="C25" s="71">
        <f t="shared" si="1"/>
        <v>294.21643061544637</v>
      </c>
      <c r="D25" s="72">
        <f t="shared" si="2"/>
        <v>111.35258943194863</v>
      </c>
      <c r="E25" s="7"/>
      <c r="F25" s="7"/>
      <c r="G25" s="7"/>
      <c r="H25" s="7"/>
      <c r="I25" s="7"/>
      <c r="J25" s="7"/>
    </row>
    <row r="26" spans="1:11" ht="15.75" customHeight="1">
      <c r="A26" s="66">
        <f t="shared" si="3"/>
        <v>2032</v>
      </c>
      <c r="B26" s="70">
        <f t="shared" si="0"/>
        <v>413.17892912110921</v>
      </c>
      <c r="C26" s="71">
        <f t="shared" si="1"/>
        <v>292.56281991820089</v>
      </c>
      <c r="D26" s="72">
        <f t="shared" si="2"/>
        <v>107.57274125413993</v>
      </c>
      <c r="E26" s="7"/>
      <c r="F26" s="7"/>
      <c r="G26" s="7"/>
      <c r="H26" s="7"/>
      <c r="I26" s="7"/>
      <c r="J26" s="7"/>
    </row>
    <row r="27" spans="1:11" ht="15.75" customHeight="1">
      <c r="A27" s="66">
        <f t="shared" si="3"/>
        <v>2033</v>
      </c>
      <c r="B27" s="73">
        <f t="shared" si="0"/>
        <v>417.64447536566274</v>
      </c>
      <c r="C27" s="74">
        <f t="shared" si="1"/>
        <v>291.27955488039123</v>
      </c>
      <c r="D27" s="75">
        <f t="shared" si="2"/>
        <v>104.12953762668096</v>
      </c>
      <c r="E27" s="7"/>
      <c r="F27" s="7"/>
      <c r="G27" s="7"/>
      <c r="H27" s="7"/>
      <c r="I27" s="7"/>
      <c r="J27" s="7"/>
    </row>
    <row r="28" spans="1:11" ht="14.25" customHeight="1">
      <c r="E28" s="7"/>
      <c r="F28" s="7"/>
      <c r="G28" s="7"/>
      <c r="H28" s="7"/>
      <c r="I28" s="7"/>
      <c r="J28" s="7"/>
    </row>
    <row r="29" spans="1:11" ht="15">
      <c r="A29" s="23" t="s">
        <v>28</v>
      </c>
    </row>
    <row r="30" spans="1:11" ht="15">
      <c r="A30" s="7">
        <v>1</v>
      </c>
      <c r="B30" s="76" t="s">
        <v>77</v>
      </c>
      <c r="C30" s="76"/>
      <c r="D30" s="76"/>
      <c r="E30" s="76"/>
      <c r="F30" s="76"/>
      <c r="G30" s="76"/>
      <c r="H30" s="76"/>
      <c r="I30" s="76"/>
      <c r="J30" s="7"/>
      <c r="K30" s="7"/>
    </row>
    <row r="31" spans="1:11" ht="15">
      <c r="A31" s="7"/>
      <c r="B31" s="76" t="s">
        <v>78</v>
      </c>
      <c r="C31" s="76"/>
      <c r="D31" s="76"/>
      <c r="E31" s="76"/>
      <c r="F31" s="76"/>
      <c r="G31" s="76"/>
      <c r="H31" s="76"/>
      <c r="I31" s="76"/>
      <c r="J31" s="7"/>
      <c r="K31" s="7"/>
    </row>
    <row r="32" spans="1:11" ht="15">
      <c r="A32" s="7"/>
      <c r="B32" s="76" t="s">
        <v>79</v>
      </c>
      <c r="C32" s="76"/>
      <c r="D32" s="76"/>
      <c r="E32" s="76"/>
      <c r="F32" s="76"/>
      <c r="G32" s="76"/>
      <c r="H32" s="76"/>
      <c r="I32" s="76"/>
      <c r="J32" s="7"/>
      <c r="K32" s="7"/>
    </row>
    <row r="33" spans="1:11" ht="15">
      <c r="A33" s="7">
        <v>2</v>
      </c>
      <c r="B33" s="7" t="s">
        <v>71</v>
      </c>
      <c r="C33" s="7"/>
      <c r="D33" s="7"/>
      <c r="E33" s="7"/>
      <c r="F33" s="7"/>
      <c r="G33" s="7"/>
      <c r="H33" s="7"/>
      <c r="I33" s="7"/>
      <c r="J33" s="7"/>
      <c r="K33" s="7"/>
    </row>
    <row r="34" spans="1:11" ht="15">
      <c r="A34" s="7"/>
      <c r="B34" s="7" t="s">
        <v>72</v>
      </c>
      <c r="C34" s="7"/>
      <c r="D34" s="7"/>
      <c r="E34" s="7"/>
      <c r="F34" s="7"/>
      <c r="G34" s="7"/>
      <c r="H34" s="7"/>
      <c r="I34" s="7"/>
      <c r="J34" s="7"/>
      <c r="K34" s="7"/>
    </row>
    <row r="35" spans="1:11" ht="15">
      <c r="A35" s="7">
        <v>3</v>
      </c>
      <c r="B35" s="7" t="s">
        <v>73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ht="15">
      <c r="A36" s="7"/>
      <c r="B36" s="7" t="s">
        <v>74</v>
      </c>
      <c r="C36" s="7"/>
      <c r="D36" s="7"/>
      <c r="E36" s="7"/>
      <c r="F36" s="7"/>
      <c r="G36" s="7"/>
      <c r="H36" s="7"/>
      <c r="I36" s="7"/>
      <c r="J36" s="7"/>
      <c r="K36" s="7"/>
    </row>
    <row r="37" spans="1:11" ht="15">
      <c r="A37" s="7">
        <v>4</v>
      </c>
      <c r="B37" s="7" t="s">
        <v>88</v>
      </c>
      <c r="C37" s="7"/>
      <c r="D37" s="7"/>
      <c r="E37" s="7"/>
      <c r="F37" s="7"/>
      <c r="G37" s="7"/>
      <c r="H37" s="7"/>
      <c r="I37" s="7"/>
      <c r="J37" s="7"/>
      <c r="K37" s="7"/>
    </row>
    <row r="38" spans="1:11" ht="15">
      <c r="A38" s="5"/>
      <c r="B38" s="7" t="s">
        <v>75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ht="15">
      <c r="A39" s="7">
        <v>5</v>
      </c>
      <c r="B39" s="7" t="s">
        <v>82</v>
      </c>
      <c r="C39" s="7"/>
      <c r="D39" s="7"/>
      <c r="E39" s="7"/>
      <c r="F39" s="7"/>
      <c r="G39" s="7"/>
      <c r="H39" s="7"/>
      <c r="I39" s="7"/>
      <c r="J39" s="7"/>
      <c r="K39" s="7"/>
    </row>
    <row r="40" spans="1:11" ht="15">
      <c r="A40" s="7"/>
      <c r="B40" s="7" t="s">
        <v>83</v>
      </c>
      <c r="C40" s="7"/>
      <c r="D40" s="7"/>
      <c r="E40" s="7"/>
      <c r="F40" s="7"/>
      <c r="G40" s="7"/>
      <c r="H40" s="7"/>
      <c r="I40" s="7"/>
      <c r="J40" s="7"/>
      <c r="K40" s="7"/>
    </row>
    <row r="41" spans="1:11" ht="15">
      <c r="A41" s="7">
        <v>6</v>
      </c>
      <c r="B41" s="7" t="s">
        <v>76</v>
      </c>
      <c r="C41" s="7"/>
      <c r="D41" s="7"/>
      <c r="E41" s="7"/>
      <c r="F41" s="7"/>
      <c r="G41" s="7"/>
      <c r="H41" s="7"/>
      <c r="I41" s="7"/>
      <c r="J41" s="7"/>
      <c r="K41" s="7"/>
    </row>
    <row r="42" spans="1:11" ht="15">
      <c r="A42" s="7"/>
      <c r="B42" s="7" t="s">
        <v>84</v>
      </c>
      <c r="C42" s="7"/>
      <c r="D42" s="7"/>
      <c r="E42" s="7"/>
      <c r="F42" s="7"/>
      <c r="G42" s="7"/>
      <c r="H42" s="7"/>
      <c r="I42" s="7"/>
      <c r="J42" s="7"/>
      <c r="K42" s="7"/>
    </row>
    <row r="43" spans="1:11" ht="15">
      <c r="A43" s="7"/>
      <c r="B43" s="7" t="s">
        <v>85</v>
      </c>
      <c r="C43" s="7"/>
    </row>
    <row r="44" spans="1:11" ht="15">
      <c r="A44" s="7"/>
      <c r="B44" s="7" t="s">
        <v>80</v>
      </c>
    </row>
    <row r="45" spans="1:11" ht="15">
      <c r="A45" s="7"/>
      <c r="B45" s="7" t="s">
        <v>81</v>
      </c>
    </row>
    <row r="46" spans="1:11" ht="15">
      <c r="A46">
        <v>7</v>
      </c>
      <c r="B46" s="7" t="s">
        <v>86</v>
      </c>
    </row>
  </sheetData>
  <pageMargins left="0.7" right="0.7" top="0.75" bottom="0.75" header="0.3" footer="0.3"/>
  <pageSetup paperSize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BankLoan</vt:lpstr>
      <vt:lpstr>Bank-Points</vt:lpstr>
      <vt:lpstr>Rabbits</vt:lpstr>
      <vt:lpstr>People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 Resource Labs</dc:creator>
  <cp:keywords/>
  <dc:description/>
  <cp:lastModifiedBy>Joseph Ferreira</cp:lastModifiedBy>
  <cp:lastPrinted>2014-09-08T13:42:59Z</cp:lastPrinted>
  <dcterms:created xsi:type="dcterms:W3CDTF">2014-09-08T04:26:36Z</dcterms:created>
  <dcterms:modified xsi:type="dcterms:W3CDTF">2015-09-21T21:43:52Z</dcterms:modified>
</cp:coreProperties>
</file>