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10" activeTab="0"/>
  </bookViews>
  <sheets>
    <sheet name="Gear Calculations" sheetId="1" r:id="rId1"/>
    <sheet name="Volumetric Efficiency" sheetId="2" r:id="rId2"/>
  </sheets>
  <definedNames>
    <definedName name="solver_adj" localSheetId="0" hidden="1">'Gear Calculations'!$B$21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'Gear Calculations'!$B$15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'Gear Calculations'!$B$17</definedName>
    <definedName name="solver_pre" localSheetId="0" hidden="1">0.000001</definedName>
    <definedName name="solver_rel1" localSheetId="0" hidden="1">3</definedName>
    <definedName name="solver_rhs1" localSheetId="0" hidden="1">30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1.875</definedName>
  </definedNames>
  <calcPr fullCalcOnLoad="1"/>
</workbook>
</file>

<file path=xl/sharedStrings.xml><?xml version="1.0" encoding="utf-8"?>
<sst xmlns="http://schemas.openxmlformats.org/spreadsheetml/2006/main" count="98" uniqueCount="78">
  <si>
    <t>No. of Teeth</t>
  </si>
  <si>
    <t>Pitch</t>
  </si>
  <si>
    <t>Pressure Angle</t>
  </si>
  <si>
    <t>Pitch Diameter</t>
  </si>
  <si>
    <t>Adendum</t>
  </si>
  <si>
    <t>Dedendum</t>
  </si>
  <si>
    <t>degrees</t>
  </si>
  <si>
    <t>in</t>
  </si>
  <si>
    <t>1 / in</t>
  </si>
  <si>
    <t>You Choose</t>
  </si>
  <si>
    <t>[ N ]</t>
  </si>
  <si>
    <t>[ f ]</t>
  </si>
  <si>
    <t>[ AD ]</t>
  </si>
  <si>
    <t>[ DD ]</t>
  </si>
  <si>
    <t>[ PD ]</t>
  </si>
  <si>
    <t>[ a ]</t>
  </si>
  <si>
    <t>[ d ]</t>
  </si>
  <si>
    <t>teeth</t>
  </si>
  <si>
    <t>= PD + 2*a</t>
  </si>
  <si>
    <t>= N/PD</t>
  </si>
  <si>
    <t>= PD - 2*d</t>
  </si>
  <si>
    <t>Minimum Number of Teeth to Avoid Undercut</t>
  </si>
  <si>
    <t>Dedendum Diameter</t>
  </si>
  <si>
    <t>Adendum Diameter</t>
  </si>
  <si>
    <t>Pitch (Diametral)</t>
  </si>
  <si>
    <t>Value</t>
  </si>
  <si>
    <t>Variable</t>
  </si>
  <si>
    <t>How To Get It</t>
  </si>
  <si>
    <t># teeth</t>
  </si>
  <si>
    <t>For No</t>
  </si>
  <si>
    <t>Undercut</t>
  </si>
  <si>
    <t>For Acceptable</t>
  </si>
  <si>
    <t>Dimension</t>
  </si>
  <si>
    <t>Input to Omax Waterjet Software</t>
  </si>
  <si>
    <t>No. Teeth</t>
  </si>
  <si>
    <t>Group</t>
  </si>
  <si>
    <t>2.972 Understanding How Things Work</t>
  </si>
  <si>
    <t>Date:</t>
  </si>
  <si>
    <t>?</t>
  </si>
  <si>
    <t>---</t>
  </si>
  <si>
    <t>Displacement</t>
  </si>
  <si>
    <t>Pressure Change</t>
  </si>
  <si>
    <t>Actual Flow</t>
  </si>
  <si>
    <t>Slip Flow Coefficient</t>
  </si>
  <si>
    <t>Shaft Speed</t>
  </si>
  <si>
    <t>Calculation For Gear Pump Flow</t>
  </si>
  <si>
    <t>By: Martin L. Culpepper</t>
  </si>
  <si>
    <t>Date: 01/02/99</t>
  </si>
  <si>
    <t>Slip Flow</t>
  </si>
  <si>
    <t>in3/s</t>
  </si>
  <si>
    <t>psi</t>
  </si>
  <si>
    <t>rpm</t>
  </si>
  <si>
    <t>Ideal Flow</t>
  </si>
  <si>
    <t>in3/rev</t>
  </si>
  <si>
    <t>hv</t>
  </si>
  <si>
    <t>N/A</t>
  </si>
  <si>
    <t>General Input:</t>
  </si>
  <si>
    <t>Data For an Exact Condition</t>
  </si>
  <si>
    <t>Data For Graphs</t>
  </si>
  <si>
    <t>w</t>
  </si>
  <si>
    <t>Qi</t>
  </si>
  <si>
    <t>Qs</t>
  </si>
  <si>
    <t>Qa</t>
  </si>
  <si>
    <t>Volumetric</t>
  </si>
  <si>
    <t>Shaft</t>
  </si>
  <si>
    <t>Speed</t>
  </si>
  <si>
    <t>Ideal</t>
  </si>
  <si>
    <t>Flow</t>
  </si>
  <si>
    <t>Slip</t>
  </si>
  <si>
    <t>Actual</t>
  </si>
  <si>
    <t>Efficiency</t>
  </si>
  <si>
    <r>
      <t xml:space="preserve">Enter Values in </t>
    </r>
    <r>
      <rPr>
        <b/>
        <sz val="12"/>
        <color indexed="12"/>
        <rFont val="times"/>
        <family val="0"/>
      </rPr>
      <t>BLUE,</t>
    </r>
    <r>
      <rPr>
        <b/>
        <sz val="12"/>
        <rFont val="times"/>
        <family val="0"/>
      </rPr>
      <t xml:space="preserve"> values in </t>
    </r>
    <r>
      <rPr>
        <b/>
        <sz val="12"/>
        <color indexed="10"/>
        <rFont val="times"/>
        <family val="0"/>
      </rPr>
      <t>RED</t>
    </r>
    <r>
      <rPr>
        <b/>
        <sz val="12"/>
        <rFont val="times"/>
        <family val="0"/>
      </rPr>
      <t xml:space="preserve"> are calucated and should not be changed!</t>
    </r>
  </si>
  <si>
    <t>External Gear Pump Parameter Calculation Sheet</t>
  </si>
  <si>
    <r>
      <t xml:space="preserve">Input Values in </t>
    </r>
    <r>
      <rPr>
        <b/>
        <sz val="12"/>
        <color indexed="12"/>
        <rFont val="Arial"/>
        <family val="2"/>
      </rPr>
      <t>BLUE</t>
    </r>
    <r>
      <rPr>
        <sz val="12"/>
        <rFont val="Arial"/>
        <family val="2"/>
      </rPr>
      <t xml:space="preserve">, Do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Change Values in </t>
    </r>
    <r>
      <rPr>
        <b/>
        <sz val="12"/>
        <color indexed="10"/>
        <rFont val="Arial"/>
        <family val="2"/>
      </rPr>
      <t>RED</t>
    </r>
  </si>
  <si>
    <t>Usually Standard (14.5, 20, 25, 30)</t>
  </si>
  <si>
    <t>= 1.25/p</t>
  </si>
  <si>
    <t>= 1.00/p</t>
  </si>
  <si>
    <t>[ p 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</si>
</sst>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3">
    <font>
      <sz val="10"/>
      <name val="Arial"/>
      <family val="0"/>
    </font>
    <font>
      <b/>
      <i/>
      <sz val="14"/>
      <name val="times"/>
      <family val="0"/>
    </font>
    <font>
      <b/>
      <i/>
      <sz val="12"/>
      <name val="times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Symbol"/>
      <family val="1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name val="times"/>
      <family val="0"/>
    </font>
    <font>
      <b/>
      <sz val="10"/>
      <name val="Arial"/>
      <family val="2"/>
    </font>
    <font>
      <b/>
      <sz val="12"/>
      <color indexed="12"/>
      <name val="times"/>
      <family val="0"/>
    </font>
    <font>
      <b/>
      <sz val="12"/>
      <color indexed="10"/>
      <name val="times"/>
      <family val="0"/>
    </font>
    <font>
      <sz val="10"/>
      <color indexed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8"/>
      <name val="Arial"/>
      <family val="2"/>
    </font>
    <font>
      <sz val="9.75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2" fontId="16" fillId="0" borderId="1" xfId="0" applyNumberFormat="1" applyFont="1" applyBorder="1" applyAlignment="1">
      <alignment horizontal="center"/>
    </xf>
    <xf numFmtId="0" fontId="1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0" fontId="16" fillId="0" borderId="6" xfId="0" applyFont="1" applyBorder="1" applyAlignment="1">
      <alignment horizontal="center"/>
    </xf>
    <xf numFmtId="2" fontId="16" fillId="0" borderId="8" xfId="0" applyNumberFormat="1" applyFont="1" applyBorder="1" applyAlignment="1" quotePrefix="1">
      <alignment horizontal="center"/>
    </xf>
    <xf numFmtId="2" fontId="16" fillId="0" borderId="8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2" fillId="0" borderId="14" xfId="0" applyFont="1" applyBorder="1" applyAlignment="1">
      <alignment horizontal="center"/>
    </xf>
    <xf numFmtId="0" fontId="0" fillId="0" borderId="15" xfId="0" applyBorder="1" applyAlignment="1" quotePrefix="1">
      <alignment/>
    </xf>
    <xf numFmtId="2" fontId="21" fillId="0" borderId="0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6" fillId="0" borderId="0" xfId="0" applyNumberFormat="1" applyFont="1" applyBorder="1" applyAlignment="1" quotePrefix="1">
      <alignment horizontal="center"/>
    </xf>
    <xf numFmtId="2" fontId="16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7" xfId="0" applyFont="1" applyBorder="1" applyAlignment="1" quotePrefix="1">
      <alignment/>
    </xf>
    <xf numFmtId="0" fontId="3" fillId="0" borderId="11" xfId="0" applyFont="1" applyBorder="1" applyAlignment="1">
      <alignment/>
    </xf>
    <xf numFmtId="165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External Gear Pump Flow Characteristics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9275"/>
          <c:w val="0.8265"/>
          <c:h val="0.82725"/>
        </c:manualLayout>
      </c:layout>
      <c:scatterChart>
        <c:scatterStyle val="lineMarker"/>
        <c:varyColors val="0"/>
        <c:ser>
          <c:idx val="0"/>
          <c:order val="0"/>
          <c:tx>
            <c:v>Ideal 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'Volumetric Efficiency'!$G$20:$G$28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</c:numCache>
            </c:numRef>
          </c:xVal>
          <c:yVal>
            <c:numRef>
              <c:f>'Volumetric Efficiency'!$H$20:$H$28</c:f>
              <c:numCache>
                <c:ptCount val="9"/>
                <c:pt idx="0">
                  <c:v>0</c:v>
                </c:pt>
                <c:pt idx="1">
                  <c:v>4.166666666666667</c:v>
                </c:pt>
                <c:pt idx="2">
                  <c:v>8.333333333333334</c:v>
                </c:pt>
                <c:pt idx="3">
                  <c:v>12.5</c:v>
                </c:pt>
                <c:pt idx="4">
                  <c:v>16.666666666666668</c:v>
                </c:pt>
                <c:pt idx="5">
                  <c:v>20.833333333333332</c:v>
                </c:pt>
                <c:pt idx="6">
                  <c:v>25</c:v>
                </c:pt>
                <c:pt idx="7">
                  <c:v>29.166666666666668</c:v>
                </c:pt>
                <c:pt idx="8">
                  <c:v>33.333333333333336</c:v>
                </c:pt>
              </c:numCache>
            </c:numRef>
          </c:yVal>
          <c:smooth val="0"/>
        </c:ser>
        <c:ser>
          <c:idx val="1"/>
          <c:order val="1"/>
          <c:tx>
            <c:v>Slip Flow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'Volumetric Efficiency'!$G$20:$G$28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</c:numCache>
            </c:numRef>
          </c:xVal>
          <c:yVal>
            <c:numRef>
              <c:f>'Volumetric Efficiency'!$I$20:$I$28</c:f>
              <c:numCache>
                <c:ptCount val="9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</c:numCache>
            </c:numRef>
          </c:yVal>
          <c:smooth val="0"/>
        </c:ser>
        <c:ser>
          <c:idx val="2"/>
          <c:order val="2"/>
          <c:tx>
            <c:v>Actual Flow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'Volumetric Efficiency'!$G$20:$G$28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</c:numCache>
            </c:numRef>
          </c:xVal>
          <c:yVal>
            <c:numRef>
              <c:f>'Volumetric Efficiency'!$J$20:$J$28</c:f>
              <c:numCache>
                <c:ptCount val="9"/>
                <c:pt idx="0">
                  <c:v>-1.5</c:v>
                </c:pt>
                <c:pt idx="1">
                  <c:v>2.666666666666667</c:v>
                </c:pt>
                <c:pt idx="2">
                  <c:v>6.833333333333334</c:v>
                </c:pt>
                <c:pt idx="3">
                  <c:v>11</c:v>
                </c:pt>
                <c:pt idx="4">
                  <c:v>15.166666666666668</c:v>
                </c:pt>
                <c:pt idx="5">
                  <c:v>19.333333333333332</c:v>
                </c:pt>
                <c:pt idx="6">
                  <c:v>23.5</c:v>
                </c:pt>
                <c:pt idx="7">
                  <c:v>27.666666666666668</c:v>
                </c:pt>
                <c:pt idx="8">
                  <c:v>31.833333333333336</c:v>
                </c:pt>
              </c:numCache>
            </c:numRef>
          </c:yVal>
          <c:smooth val="0"/>
        </c:ser>
        <c:axId val="45245240"/>
        <c:axId val="4553977"/>
      </c:scatterChart>
      <c:scatterChart>
        <c:scatterStyle val="lineMarker"/>
        <c:varyColors val="0"/>
        <c:ser>
          <c:idx val="3"/>
          <c:order val="3"/>
          <c:tx>
            <c:v>Volumetric Efficiency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'Volumetric Efficiency'!$G$21:$G$28</c:f>
              <c:numCach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xVal>
          <c:yVal>
            <c:numRef>
              <c:f>'Volumetric Efficiency'!$K$21:$K$28</c:f>
              <c:numCache>
                <c:ptCount val="8"/>
                <c:pt idx="0">
                  <c:v>0.64</c:v>
                </c:pt>
                <c:pt idx="1">
                  <c:v>0.8200000000000001</c:v>
                </c:pt>
                <c:pt idx="2">
                  <c:v>0.88</c:v>
                </c:pt>
                <c:pt idx="3">
                  <c:v>0.91</c:v>
                </c:pt>
                <c:pt idx="4">
                  <c:v>0.928</c:v>
                </c:pt>
                <c:pt idx="5">
                  <c:v>0.94</c:v>
                </c:pt>
                <c:pt idx="6">
                  <c:v>0.9485714285714286</c:v>
                </c:pt>
                <c:pt idx="7">
                  <c:v>0.955</c:v>
                </c:pt>
              </c:numCache>
            </c:numRef>
          </c:yVal>
          <c:smooth val="0"/>
        </c:ser>
        <c:axId val="40985794"/>
        <c:axId val="33327827"/>
      </c:scatterChart>
      <c:valAx>
        <c:axId val="45245240"/>
        <c:scaling>
          <c:orientation val="minMax"/>
          <c:max val="4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Shaft Speed, w, rpm</a:t>
                </a:r>
              </a:p>
            </c:rich>
          </c:tx>
          <c:layout>
            <c:manualLayout>
              <c:xMode val="factor"/>
              <c:yMode val="factor"/>
              <c:x val="0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3977"/>
        <c:crosses val="autoZero"/>
        <c:crossBetween val="midCat"/>
        <c:dispUnits/>
      </c:valAx>
      <c:valAx>
        <c:axId val="4553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Flow, Q, in3/s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245240"/>
        <c:crosses val="autoZero"/>
        <c:crossBetween val="midCat"/>
        <c:dispUnits/>
      </c:valAx>
      <c:valAx>
        <c:axId val="40985794"/>
        <c:scaling>
          <c:orientation val="minMax"/>
        </c:scaling>
        <c:axPos val="b"/>
        <c:delete val="1"/>
        <c:majorTickMark val="in"/>
        <c:minorTickMark val="none"/>
        <c:tickLblPos val="nextTo"/>
        <c:crossAx val="33327827"/>
        <c:crosses val="max"/>
        <c:crossBetween val="midCat"/>
        <c:dispUnits/>
      </c:valAx>
      <c:valAx>
        <c:axId val="3332782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Volumetric Efficiency, nv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985794"/>
        <c:crosses val="max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125"/>
          <c:y val="0.44925"/>
          <c:w val="0.295"/>
          <c:h val="0.2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5</xdr:col>
      <xdr:colOff>676275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0" y="2257425"/>
        <a:ext cx="4572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5" zoomScaleNormal="75" workbookViewId="0" topLeftCell="A1">
      <selection activeCell="A44" sqref="A44"/>
    </sheetView>
  </sheetViews>
  <sheetFormatPr defaultColWidth="9.140625" defaultRowHeight="12.75"/>
  <cols>
    <col min="1" max="1" width="24.57421875" style="3" customWidth="1"/>
    <col min="2" max="2" width="14.421875" style="3" customWidth="1"/>
    <col min="3" max="3" width="17.7109375" style="3" customWidth="1"/>
    <col min="4" max="4" width="14.28125" style="3" customWidth="1"/>
    <col min="5" max="5" width="17.28125" style="3" customWidth="1"/>
    <col min="6" max="8" width="13.57421875" style="3" customWidth="1"/>
    <col min="9" max="16384" width="9.140625" style="3" customWidth="1"/>
  </cols>
  <sheetData>
    <row r="1" ht="19.5">
      <c r="A1" s="1" t="s">
        <v>72</v>
      </c>
    </row>
    <row r="2" ht="15.75">
      <c r="A2" s="2" t="s">
        <v>36</v>
      </c>
    </row>
    <row r="4" ht="15.75">
      <c r="A4" s="15" t="s">
        <v>73</v>
      </c>
    </row>
    <row r="6" spans="1:2" ht="15.75">
      <c r="A6" s="18" t="s">
        <v>35</v>
      </c>
      <c r="B6" s="19" t="s">
        <v>38</v>
      </c>
    </row>
    <row r="7" spans="1:2" ht="15.75">
      <c r="A7" s="18" t="s">
        <v>37</v>
      </c>
      <c r="B7" s="19" t="s">
        <v>38</v>
      </c>
    </row>
    <row r="8" ht="15.75">
      <c r="A8" s="2"/>
    </row>
    <row r="9" spans="2:5" ht="15.75">
      <c r="B9" s="14" t="s">
        <v>25</v>
      </c>
      <c r="C9" s="14" t="s">
        <v>26</v>
      </c>
      <c r="D9" s="14" t="s">
        <v>32</v>
      </c>
      <c r="E9" s="14" t="s">
        <v>27</v>
      </c>
    </row>
    <row r="10" ht="4.5" customHeight="1"/>
    <row r="11" spans="1:5" ht="15.75">
      <c r="A11" s="4" t="s">
        <v>0</v>
      </c>
      <c r="B11" s="20">
        <v>11</v>
      </c>
      <c r="C11" s="5" t="s">
        <v>10</v>
      </c>
      <c r="D11" s="6" t="s">
        <v>17</v>
      </c>
      <c r="E11" s="7" t="s">
        <v>9</v>
      </c>
    </row>
    <row r="12" spans="1:5" ht="3.75" customHeight="1">
      <c r="A12" s="4"/>
      <c r="B12" s="5"/>
      <c r="C12" s="5"/>
      <c r="D12" s="6"/>
      <c r="E12" s="7"/>
    </row>
    <row r="13" spans="1:5" ht="15.75">
      <c r="A13" s="4" t="s">
        <v>24</v>
      </c>
      <c r="B13" s="17">
        <f>B11/B21</f>
        <v>6.933333333333333</v>
      </c>
      <c r="C13" s="6" t="s">
        <v>77</v>
      </c>
      <c r="D13" s="9" t="s">
        <v>8</v>
      </c>
      <c r="E13" s="10" t="s">
        <v>19</v>
      </c>
    </row>
    <row r="14" spans="1:5" ht="3.75" customHeight="1">
      <c r="A14" s="4"/>
      <c r="B14" s="8"/>
      <c r="C14" s="6"/>
      <c r="D14" s="9"/>
      <c r="E14" s="10"/>
    </row>
    <row r="15" spans="1:5" ht="15.75">
      <c r="A15" s="4" t="s">
        <v>2</v>
      </c>
      <c r="B15" s="21">
        <v>30</v>
      </c>
      <c r="C15" s="11" t="s">
        <v>11</v>
      </c>
      <c r="D15" s="6" t="s">
        <v>6</v>
      </c>
      <c r="E15" s="7" t="s">
        <v>74</v>
      </c>
    </row>
    <row r="16" spans="1:5" ht="3.75" customHeight="1">
      <c r="A16" s="4"/>
      <c r="B16" s="5"/>
      <c r="C16" s="11"/>
      <c r="D16" s="6"/>
      <c r="E16" s="7"/>
    </row>
    <row r="17" spans="1:5" ht="15.75">
      <c r="A17" s="4" t="s">
        <v>23</v>
      </c>
      <c r="B17" s="16">
        <f>B21+2*B23</f>
        <v>1.8750000000000002</v>
      </c>
      <c r="C17" s="5" t="s">
        <v>12</v>
      </c>
      <c r="D17" s="6" t="s">
        <v>7</v>
      </c>
      <c r="E17" s="13" t="s">
        <v>18</v>
      </c>
    </row>
    <row r="18" spans="1:5" ht="3.75" customHeight="1">
      <c r="A18" s="4"/>
      <c r="B18" s="12"/>
      <c r="C18" s="5"/>
      <c r="D18" s="6"/>
      <c r="E18" s="13"/>
    </row>
    <row r="19" spans="1:5" ht="15.75">
      <c r="A19" s="4" t="s">
        <v>22</v>
      </c>
      <c r="B19" s="16">
        <f>B21-2*B25</f>
        <v>1.2259615384615385</v>
      </c>
      <c r="C19" s="5" t="s">
        <v>13</v>
      </c>
      <c r="D19" s="6" t="s">
        <v>7</v>
      </c>
      <c r="E19" s="13" t="s">
        <v>20</v>
      </c>
    </row>
    <row r="20" spans="1:5" ht="3.75" customHeight="1">
      <c r="A20" s="4"/>
      <c r="B20" s="12"/>
      <c r="C20" s="5"/>
      <c r="D20" s="6"/>
      <c r="E20" s="13"/>
    </row>
    <row r="21" spans="1:5" ht="15.75">
      <c r="A21" s="4" t="s">
        <v>3</v>
      </c>
      <c r="B21" s="22">
        <v>1.5865384615384617</v>
      </c>
      <c r="C21" s="5" t="s">
        <v>14</v>
      </c>
      <c r="D21" s="6" t="s">
        <v>7</v>
      </c>
      <c r="E21" s="7" t="s">
        <v>9</v>
      </c>
    </row>
    <row r="22" spans="1:5" ht="3.75" customHeight="1">
      <c r="A22" s="4"/>
      <c r="B22" s="12"/>
      <c r="C22" s="5"/>
      <c r="D22" s="6"/>
      <c r="E22" s="7"/>
    </row>
    <row r="23" spans="1:5" ht="15.75">
      <c r="A23" s="4" t="s">
        <v>4</v>
      </c>
      <c r="B23" s="16">
        <f>1/B13</f>
        <v>0.14423076923076925</v>
      </c>
      <c r="C23" s="5" t="s">
        <v>15</v>
      </c>
      <c r="D23" s="6" t="s">
        <v>7</v>
      </c>
      <c r="E23" s="13" t="s">
        <v>76</v>
      </c>
    </row>
    <row r="24" spans="1:5" ht="3.75" customHeight="1">
      <c r="A24" s="4"/>
      <c r="B24" s="12"/>
      <c r="C24" s="5"/>
      <c r="D24" s="6"/>
      <c r="E24" s="13"/>
    </row>
    <row r="25" spans="1:5" ht="15.75">
      <c r="A25" s="4" t="s">
        <v>5</v>
      </c>
      <c r="B25" s="16">
        <f>1.25/B13</f>
        <v>0.18028846153846156</v>
      </c>
      <c r="C25" s="5" t="s">
        <v>16</v>
      </c>
      <c r="D25" s="6" t="s">
        <v>7</v>
      </c>
      <c r="E25" s="13" t="s">
        <v>75</v>
      </c>
    </row>
    <row r="27" ht="15.75" thickBot="1"/>
    <row r="28" spans="1:7" ht="15.75">
      <c r="A28" s="55" t="s">
        <v>21</v>
      </c>
      <c r="B28" s="67"/>
      <c r="C28" s="57"/>
      <c r="E28" s="55" t="s">
        <v>33</v>
      </c>
      <c r="F28" s="56"/>
      <c r="G28" s="57"/>
    </row>
    <row r="29" spans="1:7" ht="15">
      <c r="A29" s="58"/>
      <c r="B29" s="59"/>
      <c r="C29" s="60"/>
      <c r="E29" s="58"/>
      <c r="F29" s="59"/>
      <c r="G29" s="60"/>
    </row>
    <row r="30" spans="1:7" ht="15.75">
      <c r="A30" s="68"/>
      <c r="B30" s="69" t="s">
        <v>29</v>
      </c>
      <c r="C30" s="70" t="s">
        <v>31</v>
      </c>
      <c r="E30" s="58" t="s">
        <v>34</v>
      </c>
      <c r="F30" s="61">
        <f>B11</f>
        <v>11</v>
      </c>
      <c r="G30" s="60" t="s">
        <v>17</v>
      </c>
    </row>
    <row r="31" spans="1:7" ht="15.75">
      <c r="A31" s="68" t="s">
        <v>2</v>
      </c>
      <c r="B31" s="69" t="s">
        <v>30</v>
      </c>
      <c r="C31" s="70" t="s">
        <v>30</v>
      </c>
      <c r="E31" s="58"/>
      <c r="F31" s="61"/>
      <c r="G31" s="60"/>
    </row>
    <row r="32" spans="1:7" ht="15">
      <c r="A32" s="71" t="s">
        <v>6</v>
      </c>
      <c r="B32" s="72" t="s">
        <v>28</v>
      </c>
      <c r="C32" s="73" t="s">
        <v>28</v>
      </c>
      <c r="E32" s="58" t="s">
        <v>1</v>
      </c>
      <c r="F32" s="62">
        <f>B13</f>
        <v>6.933333333333333</v>
      </c>
      <c r="G32" s="63" t="s">
        <v>8</v>
      </c>
    </row>
    <row r="33" spans="1:7" ht="15">
      <c r="A33" s="58"/>
      <c r="B33" s="59"/>
      <c r="C33" s="60"/>
      <c r="E33" s="58"/>
      <c r="F33" s="61"/>
      <c r="G33" s="60"/>
    </row>
    <row r="34" spans="1:7" ht="15.75" thickBot="1">
      <c r="A34" s="74">
        <v>14.5</v>
      </c>
      <c r="B34" s="61">
        <v>32</v>
      </c>
      <c r="C34" s="75">
        <v>20</v>
      </c>
      <c r="E34" s="64" t="s">
        <v>2</v>
      </c>
      <c r="F34" s="65">
        <f>B15</f>
        <v>30</v>
      </c>
      <c r="G34" s="66" t="s">
        <v>6</v>
      </c>
    </row>
    <row r="35" spans="1:3" ht="15">
      <c r="A35" s="74">
        <v>20</v>
      </c>
      <c r="B35" s="61">
        <v>18</v>
      </c>
      <c r="C35" s="75">
        <v>14</v>
      </c>
    </row>
    <row r="36" spans="1:3" ht="15.75" thickBot="1">
      <c r="A36" s="76">
        <v>25</v>
      </c>
      <c r="B36" s="77">
        <v>12</v>
      </c>
      <c r="C36" s="78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33" sqref="B33"/>
    </sheetView>
  </sheetViews>
  <sheetFormatPr defaultColWidth="9.140625" defaultRowHeight="12.75"/>
  <cols>
    <col min="1" max="1" width="17.28125" style="0" customWidth="1"/>
    <col min="2" max="2" width="11.140625" style="0" bestFit="1" customWidth="1"/>
    <col min="5" max="5" width="11.7109375" style="0" customWidth="1"/>
    <col min="6" max="6" width="10.8515625" style="0" bestFit="1" customWidth="1"/>
    <col min="11" max="11" width="11.7109375" style="0" customWidth="1"/>
    <col min="12" max="12" width="0.5625" style="0" customWidth="1"/>
  </cols>
  <sheetData>
    <row r="1" ht="19.5">
      <c r="A1" s="1" t="s">
        <v>45</v>
      </c>
    </row>
    <row r="2" ht="15.75">
      <c r="A2" s="2" t="s">
        <v>46</v>
      </c>
    </row>
    <row r="3" ht="15.75">
      <c r="A3" s="2" t="s">
        <v>47</v>
      </c>
    </row>
    <row r="4" ht="9.75" customHeight="1">
      <c r="A4" s="2"/>
    </row>
    <row r="5" ht="15.75">
      <c r="A5" s="23" t="s">
        <v>71</v>
      </c>
    </row>
    <row r="6" ht="8.25" customHeight="1" thickBot="1">
      <c r="A6" s="23"/>
    </row>
    <row r="7" spans="1:7" ht="12.75">
      <c r="A7" s="28" t="s">
        <v>56</v>
      </c>
      <c r="B7" s="29"/>
      <c r="C7" s="30"/>
      <c r="E7" s="28" t="s">
        <v>57</v>
      </c>
      <c r="F7" s="29"/>
      <c r="G7" s="30"/>
    </row>
    <row r="8" spans="1:7" ht="12.75">
      <c r="A8" s="31" t="s">
        <v>40</v>
      </c>
      <c r="B8" s="50">
        <v>0.5</v>
      </c>
      <c r="C8" s="33" t="s">
        <v>53</v>
      </c>
      <c r="E8" s="31" t="s">
        <v>44</v>
      </c>
      <c r="F8" s="45">
        <v>500</v>
      </c>
      <c r="G8" s="33" t="s">
        <v>51</v>
      </c>
    </row>
    <row r="9" spans="1:7" ht="12.75">
      <c r="A9" s="31" t="s">
        <v>41</v>
      </c>
      <c r="B9" s="45">
        <v>100</v>
      </c>
      <c r="C9" s="33" t="s">
        <v>50</v>
      </c>
      <c r="E9" s="31" t="s">
        <v>48</v>
      </c>
      <c r="F9" s="46">
        <f>B10*B9</f>
        <v>1.5</v>
      </c>
      <c r="G9" s="33" t="s">
        <v>49</v>
      </c>
    </row>
    <row r="10" spans="1:7" ht="13.5" thickBot="1">
      <c r="A10" s="47" t="s">
        <v>43</v>
      </c>
      <c r="B10" s="51">
        <v>0.015</v>
      </c>
      <c r="C10" s="49" t="s">
        <v>39</v>
      </c>
      <c r="E10" s="31" t="s">
        <v>52</v>
      </c>
      <c r="F10" s="46">
        <f>B8*F8/60</f>
        <v>4.166666666666667</v>
      </c>
      <c r="G10" s="33" t="s">
        <v>49</v>
      </c>
    </row>
    <row r="11" spans="5:7" ht="12.75">
      <c r="E11" s="31" t="s">
        <v>42</v>
      </c>
      <c r="F11" s="46">
        <f>F10-F9</f>
        <v>2.666666666666667</v>
      </c>
      <c r="G11" s="33" t="s">
        <v>49</v>
      </c>
    </row>
    <row r="12" spans="5:7" ht="13.5" thickBot="1">
      <c r="E12" s="47" t="s">
        <v>54</v>
      </c>
      <c r="F12" s="48">
        <f>F11/F10</f>
        <v>0.64</v>
      </c>
      <c r="G12" s="49" t="s">
        <v>39</v>
      </c>
    </row>
    <row r="13" ht="13.5" thickBot="1"/>
    <row r="14" spans="7:12" ht="12.75">
      <c r="G14" s="28" t="s">
        <v>58</v>
      </c>
      <c r="H14" s="29"/>
      <c r="I14" s="29"/>
      <c r="J14" s="29"/>
      <c r="K14" s="30"/>
      <c r="L14" s="32"/>
    </row>
    <row r="15" spans="7:12" ht="12.75">
      <c r="G15" s="31"/>
      <c r="H15" s="32"/>
      <c r="I15" s="32"/>
      <c r="J15" s="32"/>
      <c r="K15" s="33"/>
      <c r="L15" s="32"/>
    </row>
    <row r="16" spans="7:12" ht="12.75">
      <c r="G16" s="34" t="s">
        <v>64</v>
      </c>
      <c r="H16" s="24" t="s">
        <v>66</v>
      </c>
      <c r="I16" s="24" t="s">
        <v>68</v>
      </c>
      <c r="J16" s="24" t="s">
        <v>69</v>
      </c>
      <c r="K16" s="35" t="s">
        <v>63</v>
      </c>
      <c r="L16" s="52"/>
    </row>
    <row r="17" spans="7:12" ht="12.75">
      <c r="G17" s="34" t="s">
        <v>65</v>
      </c>
      <c r="H17" s="24" t="s">
        <v>67</v>
      </c>
      <c r="I17" s="24" t="s">
        <v>67</v>
      </c>
      <c r="J17" s="24" t="s">
        <v>67</v>
      </c>
      <c r="K17" s="35" t="s">
        <v>70</v>
      </c>
      <c r="L17" s="52"/>
    </row>
    <row r="18" spans="7:12" ht="12.75">
      <c r="G18" s="36" t="s">
        <v>59</v>
      </c>
      <c r="H18" s="25" t="s">
        <v>60</v>
      </c>
      <c r="I18" s="25" t="s">
        <v>61</v>
      </c>
      <c r="J18" s="25" t="s">
        <v>62</v>
      </c>
      <c r="K18" s="37" t="s">
        <v>54</v>
      </c>
      <c r="L18" s="52"/>
    </row>
    <row r="19" spans="7:12" ht="12.75">
      <c r="G19" s="31"/>
      <c r="H19" s="26"/>
      <c r="I19" s="26"/>
      <c r="J19" s="26"/>
      <c r="K19" s="38"/>
      <c r="L19" s="32"/>
    </row>
    <row r="20" spans="7:12" ht="12.75">
      <c r="G20" s="39">
        <v>0</v>
      </c>
      <c r="H20" s="27">
        <f aca="true" t="shared" si="0" ref="H20:H28">$B$8*G20/60</f>
        <v>0</v>
      </c>
      <c r="I20" s="27">
        <f aca="true" t="shared" si="1" ref="I20:I28">$B$9*$B$10</f>
        <v>1.5</v>
      </c>
      <c r="J20" s="27">
        <f>H20-I20</f>
        <v>-1.5</v>
      </c>
      <c r="K20" s="40" t="s">
        <v>55</v>
      </c>
      <c r="L20" s="53"/>
    </row>
    <row r="21" spans="7:12" ht="12.75">
      <c r="G21" s="39">
        <f>G20+500</f>
        <v>500</v>
      </c>
      <c r="H21" s="27">
        <f t="shared" si="0"/>
        <v>4.166666666666667</v>
      </c>
      <c r="I21" s="27">
        <f t="shared" si="1"/>
        <v>1.5</v>
      </c>
      <c r="J21" s="27">
        <f aca="true" t="shared" si="2" ref="J21:J27">H21-I21</f>
        <v>2.666666666666667</v>
      </c>
      <c r="K21" s="41">
        <f>J21/H21</f>
        <v>0.64</v>
      </c>
      <c r="L21" s="54"/>
    </row>
    <row r="22" spans="7:12" ht="12.75">
      <c r="G22" s="39">
        <f aca="true" t="shared" si="3" ref="G22:G28">G21+500</f>
        <v>1000</v>
      </c>
      <c r="H22" s="27">
        <f t="shared" si="0"/>
        <v>8.333333333333334</v>
      </c>
      <c r="I22" s="27">
        <f t="shared" si="1"/>
        <v>1.5</v>
      </c>
      <c r="J22" s="27">
        <f t="shared" si="2"/>
        <v>6.833333333333334</v>
      </c>
      <c r="K22" s="41">
        <f aca="true" t="shared" si="4" ref="K22:K28">J22/H22</f>
        <v>0.8200000000000001</v>
      </c>
      <c r="L22" s="54"/>
    </row>
    <row r="23" spans="7:12" ht="12.75">
      <c r="G23" s="39">
        <f t="shared" si="3"/>
        <v>1500</v>
      </c>
      <c r="H23" s="27">
        <f t="shared" si="0"/>
        <v>12.5</v>
      </c>
      <c r="I23" s="27">
        <f t="shared" si="1"/>
        <v>1.5</v>
      </c>
      <c r="J23" s="27">
        <f t="shared" si="2"/>
        <v>11</v>
      </c>
      <c r="K23" s="41">
        <f t="shared" si="4"/>
        <v>0.88</v>
      </c>
      <c r="L23" s="54"/>
    </row>
    <row r="24" spans="7:12" ht="12.75">
      <c r="G24" s="39">
        <f t="shared" si="3"/>
        <v>2000</v>
      </c>
      <c r="H24" s="27">
        <f t="shared" si="0"/>
        <v>16.666666666666668</v>
      </c>
      <c r="I24" s="27">
        <f t="shared" si="1"/>
        <v>1.5</v>
      </c>
      <c r="J24" s="27">
        <f t="shared" si="2"/>
        <v>15.166666666666668</v>
      </c>
      <c r="K24" s="41">
        <f t="shared" si="4"/>
        <v>0.91</v>
      </c>
      <c r="L24" s="54"/>
    </row>
    <row r="25" spans="7:12" ht="12.75">
      <c r="G25" s="39">
        <f t="shared" si="3"/>
        <v>2500</v>
      </c>
      <c r="H25" s="27">
        <f t="shared" si="0"/>
        <v>20.833333333333332</v>
      </c>
      <c r="I25" s="27">
        <f t="shared" si="1"/>
        <v>1.5</v>
      </c>
      <c r="J25" s="27">
        <f t="shared" si="2"/>
        <v>19.333333333333332</v>
      </c>
      <c r="K25" s="41">
        <f t="shared" si="4"/>
        <v>0.928</v>
      </c>
      <c r="L25" s="54"/>
    </row>
    <row r="26" spans="7:12" ht="12.75">
      <c r="G26" s="39">
        <f t="shared" si="3"/>
        <v>3000</v>
      </c>
      <c r="H26" s="27">
        <f t="shared" si="0"/>
        <v>25</v>
      </c>
      <c r="I26" s="27">
        <f t="shared" si="1"/>
        <v>1.5</v>
      </c>
      <c r="J26" s="27">
        <f t="shared" si="2"/>
        <v>23.5</v>
      </c>
      <c r="K26" s="41">
        <f t="shared" si="4"/>
        <v>0.94</v>
      </c>
      <c r="L26" s="54"/>
    </row>
    <row r="27" spans="7:12" ht="12.75">
      <c r="G27" s="39">
        <f t="shared" si="3"/>
        <v>3500</v>
      </c>
      <c r="H27" s="27">
        <f t="shared" si="0"/>
        <v>29.166666666666668</v>
      </c>
      <c r="I27" s="27">
        <f t="shared" si="1"/>
        <v>1.5</v>
      </c>
      <c r="J27" s="27">
        <f t="shared" si="2"/>
        <v>27.666666666666668</v>
      </c>
      <c r="K27" s="41">
        <f t="shared" si="4"/>
        <v>0.9485714285714286</v>
      </c>
      <c r="L27" s="54"/>
    </row>
    <row r="28" spans="7:12" ht="13.5" thickBot="1">
      <c r="G28" s="42">
        <f t="shared" si="3"/>
        <v>4000</v>
      </c>
      <c r="H28" s="43">
        <f t="shared" si="0"/>
        <v>33.333333333333336</v>
      </c>
      <c r="I28" s="43">
        <f t="shared" si="1"/>
        <v>1.5</v>
      </c>
      <c r="J28" s="43">
        <f>H28-I28</f>
        <v>31.833333333333336</v>
      </c>
      <c r="K28" s="44">
        <f t="shared" si="4"/>
        <v>0.955</v>
      </c>
      <c r="L28" s="54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 Culpepper</dc:creator>
  <cp:keywords/>
  <dc:description/>
  <cp:lastModifiedBy>Martin L Culpepper</cp:lastModifiedBy>
  <cp:lastPrinted>1999-01-08T05:57:00Z</cp:lastPrinted>
  <dcterms:created xsi:type="dcterms:W3CDTF">1998-12-20T12:55:00Z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